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3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Лист1!$A$4:$Z$59</definedName>
    <definedName name="_xlnm.Print_Titles" localSheetId="0">Лист1!$A:$G,Лист1!$2:$3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8" i="1" l="1"/>
  <c r="Y53" i="1"/>
  <c r="Y50" i="1"/>
  <c r="Y49" i="1"/>
  <c r="Y46" i="1"/>
  <c r="Y45" i="1"/>
  <c r="Y7" i="1"/>
  <c r="Y6" i="1"/>
  <c r="W58" i="1"/>
  <c r="W8" i="1"/>
  <c r="W57" i="1"/>
  <c r="W56" i="1"/>
  <c r="W52" i="1"/>
  <c r="W53" i="1"/>
  <c r="W51" i="1"/>
  <c r="W50" i="1"/>
  <c r="W18" i="1"/>
  <c r="W44" i="1"/>
  <c r="W25" i="1"/>
  <c r="W26" i="1"/>
  <c r="W27" i="1"/>
  <c r="W28" i="1"/>
  <c r="W29" i="1"/>
  <c r="W24" i="1"/>
  <c r="W23" i="1"/>
  <c r="W43" i="1"/>
  <c r="W49" i="1"/>
  <c r="W7" i="1"/>
  <c r="W55" i="1"/>
  <c r="W16" i="1"/>
  <c r="W33" i="1"/>
  <c r="W34" i="1"/>
  <c r="W35" i="1"/>
  <c r="W36" i="1"/>
  <c r="W39" i="1"/>
  <c r="W32" i="1"/>
  <c r="W31" i="1"/>
  <c r="W30" i="1"/>
  <c r="W21" i="1"/>
  <c r="W19" i="1"/>
  <c r="W17" i="1"/>
  <c r="W6" i="1"/>
  <c r="W14" i="1"/>
  <c r="W13" i="1"/>
  <c r="W11" i="1"/>
  <c r="W4" i="1"/>
  <c r="W54" i="1"/>
  <c r="W15" i="1"/>
  <c r="U58" i="1"/>
  <c r="U56" i="1"/>
  <c r="U55" i="1"/>
  <c r="U47" i="1"/>
  <c r="U45" i="1"/>
  <c r="U44" i="1"/>
  <c r="U40" i="1"/>
  <c r="U34" i="1"/>
  <c r="U33" i="1"/>
  <c r="U32" i="1"/>
  <c r="U31" i="1"/>
  <c r="U30" i="1"/>
  <c r="U19" i="1"/>
  <c r="U23" i="1"/>
  <c r="U24" i="1"/>
  <c r="U25" i="1"/>
  <c r="U26" i="1"/>
  <c r="U27" i="1"/>
  <c r="U28" i="1"/>
  <c r="U29" i="1"/>
  <c r="U17" i="1"/>
  <c r="U15" i="1"/>
  <c r="U7" i="1"/>
  <c r="U6" i="1"/>
  <c r="U4" i="1"/>
  <c r="S58" i="1"/>
  <c r="S56" i="1"/>
  <c r="S53" i="1"/>
  <c r="S52" i="1"/>
  <c r="S50" i="1"/>
  <c r="S49" i="1"/>
  <c r="S47" i="1"/>
  <c r="S45" i="1"/>
  <c r="S44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1" i="1"/>
  <c r="S20" i="1"/>
  <c r="S19" i="1"/>
  <c r="S15" i="1"/>
  <c r="S14" i="1"/>
  <c r="S12" i="1"/>
  <c r="S10" i="1"/>
  <c r="S9" i="1"/>
  <c r="S8" i="1"/>
  <c r="S7" i="1"/>
  <c r="S6" i="1"/>
  <c r="S4" i="1"/>
  <c r="Q58" i="1"/>
  <c r="Q54" i="1"/>
  <c r="Q53" i="1"/>
  <c r="Q51" i="1"/>
  <c r="Q50" i="1"/>
  <c r="Q45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23" i="1"/>
  <c r="Q21" i="1"/>
  <c r="Q9" i="1"/>
  <c r="Q7" i="1"/>
  <c r="Q4" i="1"/>
  <c r="O58" i="1"/>
  <c r="O57" i="1"/>
  <c r="O56" i="1"/>
  <c r="O54" i="1"/>
  <c r="O52" i="1"/>
  <c r="O51" i="1"/>
  <c r="O50" i="1"/>
  <c r="O49" i="1"/>
  <c r="O48" i="1"/>
  <c r="O47" i="1"/>
  <c r="O46" i="1"/>
  <c r="O45" i="1"/>
  <c r="O44" i="1"/>
  <c r="O40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0" i="1"/>
  <c r="S59" i="1" l="1"/>
  <c r="Q59" i="1"/>
  <c r="Y59" i="1"/>
  <c r="U59" i="1"/>
  <c r="W59" i="1"/>
  <c r="O18" i="1"/>
  <c r="O16" i="1"/>
  <c r="O15" i="1"/>
  <c r="O14" i="1"/>
  <c r="O11" i="1"/>
  <c r="O7" i="1"/>
  <c r="O6" i="1"/>
  <c r="O4" i="1"/>
  <c r="O19" i="1"/>
  <c r="M6" i="1"/>
  <c r="M59" i="1" s="1"/>
  <c r="O59" i="1" l="1"/>
  <c r="M8" i="1"/>
  <c r="H58" i="1" l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59" i="1" l="1"/>
</calcChain>
</file>

<file path=xl/sharedStrings.xml><?xml version="1.0" encoding="utf-8"?>
<sst xmlns="http://schemas.openxmlformats.org/spreadsheetml/2006/main" count="260" uniqueCount="147">
  <si>
    <t>ед. изм</t>
  </si>
  <si>
    <t>Условия поставки (в соответствии с ИНКОТЕРМС 2000)</t>
  </si>
  <si>
    <t>Срок поставки товара</t>
  </si>
  <si>
    <t>Место поставки товара</t>
  </si>
  <si>
    <t>DDP пункт назначения</t>
  </si>
  <si>
    <t>по заявке Заказчика в течение 5 (пяти)  рабочих дней</t>
  </si>
  <si>
    <t>г. Астана, проспект Мангилик Ел, 16/1 (Аптечный склад, 2-этаж)</t>
  </si>
  <si>
    <t>фл</t>
  </si>
  <si>
    <t>Ценовое предложение потенциального поставщика (тенге)</t>
  </si>
  <si>
    <t>Общая сумма потенциального поставщика</t>
  </si>
  <si>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</si>
  <si>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</si>
  <si>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</si>
  <si>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</si>
  <si>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кол-во</t>
  </si>
  <si>
    <t>цена</t>
  </si>
  <si>
    <t>сумма</t>
  </si>
  <si>
    <t>Валики ватные стоматологические</t>
  </si>
  <si>
    <t>№840</t>
  </si>
  <si>
    <t>уп</t>
  </si>
  <si>
    <t>Поли -панель</t>
  </si>
  <si>
    <t xml:space="preserve">поли-панель </t>
  </si>
  <si>
    <t>для смешивания материалов на картонном основании 60*90 №100</t>
  </si>
  <si>
    <t>шт</t>
  </si>
  <si>
    <t>Цемент для фиксации ренгенокотрастный стеклоиномерный</t>
  </si>
  <si>
    <t>Материал стеклоиономерный пломбировочный</t>
  </si>
  <si>
    <t>материал стеклоиономерный пломбировочный облегченного смешивания оттенок А3</t>
  </si>
  <si>
    <t>материал стеклоиономерный пломбировочный облегченного смешивания оттенок А4</t>
  </si>
  <si>
    <t>Иглы для промывания</t>
  </si>
  <si>
    <t>Иглы для промывания Single C-K в упаковке 30 штук</t>
  </si>
  <si>
    <t>213</t>
  </si>
  <si>
    <t>Артикуляционная бумага копирка прямая</t>
  </si>
  <si>
    <t>300 листов</t>
  </si>
  <si>
    <t>1</t>
  </si>
  <si>
    <t>Аппликторы</t>
  </si>
  <si>
    <t xml:space="preserve">для нанесения жидкостейи гелей одноразовый </t>
  </si>
  <si>
    <t>2,0мм №100</t>
  </si>
  <si>
    <t xml:space="preserve">Боры терапевтические </t>
  </si>
  <si>
    <t>конусные,шаровидные,цилиндрические,грушевидные для турбинного наконечника</t>
  </si>
  <si>
    <t>Гипохлорид натрия 3%</t>
  </si>
  <si>
    <t>Гидрооксид кальция</t>
  </si>
  <si>
    <t>Эндодонтия , пломбировка канала</t>
  </si>
  <si>
    <t xml:space="preserve">Гладилка </t>
  </si>
  <si>
    <t>для реставраций,с цилиндрическим концом</t>
  </si>
  <si>
    <t>Губка</t>
  </si>
  <si>
    <t>Стоматологический антисептический гемостатический материал для зубных лунок с хлоргексидином и метронидазоломв банке 30 штук</t>
  </si>
  <si>
    <t>№30</t>
  </si>
  <si>
    <t>Дентин</t>
  </si>
  <si>
    <t>дентин паста  пломбир.материал Владмива</t>
  </si>
  <si>
    <t>50 гр</t>
  </si>
  <si>
    <t>Дискодержатель</t>
  </si>
  <si>
    <t>микроматора и дисков</t>
  </si>
  <si>
    <t>Девит -П (девитек)</t>
  </si>
  <si>
    <t>безмышьяковая паста</t>
  </si>
  <si>
    <t xml:space="preserve">Зеркало </t>
  </si>
  <si>
    <t xml:space="preserve">Стоматологическое без ручки </t>
  </si>
  <si>
    <t xml:space="preserve">Игла </t>
  </si>
  <si>
    <t>иглы стом С-К Ject 0,3*21мм для инъекции</t>
  </si>
  <si>
    <t>иглы стом С-К Ject 0,4*35мм для инъекции</t>
  </si>
  <si>
    <t>Кальцесил</t>
  </si>
  <si>
    <t>Кальций содержащий подкладочный материал</t>
  </si>
  <si>
    <t>Каналорасширители</t>
  </si>
  <si>
    <t>(Н-files) эндодонтия для лечения корневых каналов</t>
  </si>
  <si>
    <t>25 №10</t>
  </si>
  <si>
    <t>15 №5</t>
  </si>
  <si>
    <t>20 №5</t>
  </si>
  <si>
    <t>25 №5</t>
  </si>
  <si>
    <t>30 №5</t>
  </si>
  <si>
    <t>35 №5</t>
  </si>
  <si>
    <t>40 №5</t>
  </si>
  <si>
    <t>(K-files)  эндодонтия для лечения корневых каналов</t>
  </si>
  <si>
    <t>10 №5</t>
  </si>
  <si>
    <t>Каналорасширители L25</t>
  </si>
  <si>
    <t>#5</t>
  </si>
  <si>
    <t>Крезодент</t>
  </si>
  <si>
    <t>жидкость для антисептической обработки</t>
  </si>
  <si>
    <t>25мл</t>
  </si>
  <si>
    <t>20</t>
  </si>
  <si>
    <t>паста для пломбировочныхканалов "Владива"</t>
  </si>
  <si>
    <t>5 мл</t>
  </si>
  <si>
    <t>100</t>
  </si>
  <si>
    <t>Масло</t>
  </si>
  <si>
    <t>для смазывания наконечника</t>
  </si>
  <si>
    <t xml:space="preserve">Стекло для замешивания без лунок </t>
  </si>
  <si>
    <t>№5</t>
  </si>
  <si>
    <t xml:space="preserve">уп </t>
  </si>
  <si>
    <t>Капрамин гемостатическая жидкость 30 мл</t>
  </si>
  <si>
    <t>Средство стоматологическое вяжущее для обработки корневых каналов, при капиллярном кровотечении КАПРАМИН</t>
  </si>
  <si>
    <t xml:space="preserve">Мепивастезин </t>
  </si>
  <si>
    <t xml:space="preserve">Раствор для подслизистых инъекций в стоматологии </t>
  </si>
  <si>
    <t xml:space="preserve"> 3%,картридж 1,7мл №50</t>
  </si>
  <si>
    <t>банка</t>
  </si>
  <si>
    <t>Турбинные наконечники</t>
  </si>
  <si>
    <t xml:space="preserve">инструменты для припарирование </t>
  </si>
  <si>
    <t>Слюноотсосы</t>
  </si>
  <si>
    <t>№100</t>
  </si>
  <si>
    <t>Передники</t>
  </si>
  <si>
    <t>для пациентов</t>
  </si>
  <si>
    <t>Пинцет</t>
  </si>
  <si>
    <t xml:space="preserve">стоматологический для  терапевтического приема </t>
  </si>
  <si>
    <t>набор для коффердама</t>
  </si>
  <si>
    <t>набор коффердама</t>
  </si>
  <si>
    <t>Набор коффердам используется в стоматологической практике для изоляции рабочего поля.Состав: 12 клампов, щипцы-пробойник, щипцы для наложения клампов, рамка для фиксации платка</t>
  </si>
  <si>
    <t>Стоматологический реставрационный композит</t>
  </si>
  <si>
    <t>Стоматологический реставрационный композит химического отверждения</t>
  </si>
  <si>
    <t>110-002-001</t>
  </si>
  <si>
    <t>Пульпотект</t>
  </si>
  <si>
    <t>порошок, жидкость</t>
  </si>
  <si>
    <t>15 г, 15 мл</t>
  </si>
  <si>
    <t>Пульпоэкстракторы</t>
  </si>
  <si>
    <t>Пульпоэкстракторы 30мм</t>
  </si>
  <si>
    <t>Резодент</t>
  </si>
  <si>
    <t>пломбировочный материал для корневых каналов</t>
  </si>
  <si>
    <t>10+5+5 мл.</t>
  </si>
  <si>
    <t>Убестезин форте 4% №50</t>
  </si>
  <si>
    <t xml:space="preserve">раствор для подслизистых инъекций в стоматологии </t>
  </si>
  <si>
    <t>4%, картридж 1,7мл №50</t>
  </si>
  <si>
    <t>штифты бумажные absorbent paper points meta biomed</t>
  </si>
  <si>
    <t>размеры №10,15,20,25,30,35,40</t>
  </si>
  <si>
    <t>Стом кариес маркер синий</t>
  </si>
  <si>
    <t>индикатор цветной для окрашивания кариозного дентинa</t>
  </si>
  <si>
    <t>Шпатель</t>
  </si>
  <si>
    <t>стоматологический,для замешивания пломбировочных материалов</t>
  </si>
  <si>
    <t xml:space="preserve">Штопфер </t>
  </si>
  <si>
    <t>с гладилкой, для терапевтического приема</t>
  </si>
  <si>
    <t>Эндометазон</t>
  </si>
  <si>
    <t>итого</t>
  </si>
  <si>
    <t>Приложение №1 к протоколу № 4</t>
  </si>
  <si>
    <t>ТОО "ADAL MEDICA KAZAKHSTAN"</t>
  </si>
  <si>
    <t>ТОО "ActivKZ"</t>
  </si>
  <si>
    <t>ТОО "BADDY MEDICAL"</t>
  </si>
  <si>
    <t>ТОО "НС Медика"</t>
  </si>
  <si>
    <t>Материал стоматологический на основе стабилизированного раствора гипохлорита натрия для химического расширения и антисептической обработки каналов зубов 3% - жидкость во флаконе 100мл</t>
  </si>
  <si>
    <t>ТОО "Medical Servis"</t>
  </si>
  <si>
    <t>ИП "ЭММИ ДЭНТА"</t>
  </si>
  <si>
    <t>ТОО "Ангрофарм-НС"</t>
  </si>
  <si>
    <t>не состоялся</t>
  </si>
  <si>
    <t xml:space="preserve"> Руководитель службы  по ЛПР                                                                                           Тулебаева Г.К.</t>
  </si>
  <si>
    <t xml:space="preserve"> Руководитель службы по ОМиД                                                                                    Абельгазина Д.С.</t>
  </si>
  <si>
    <t>Главный бухгалтер                                                                                                               Макашева А. А.</t>
  </si>
  <si>
    <t>Руководитель отдела планирования и экономического анализа                                        Ахметов Ә. Б.</t>
  </si>
  <si>
    <t>Руководитель службы лекарственного обеспечения и мониторнига                             Демекбаева Г.А.</t>
  </si>
  <si>
    <t>Главная ме/сестра поликлиники                                                                                             Каирлова С.С.</t>
  </si>
  <si>
    <t>Юрист                                                                                                                                          Рахимов Н. Б.</t>
  </si>
  <si>
    <t>Секретарь                                                                                                                                          Аханова К. К.</t>
  </si>
  <si>
    <t>Руководитель СПП и ВП                                                                                                Даданбекова Т.С.</t>
  </si>
  <si>
    <t>Руководитель службы  ФЭиАХС                                                                               Ешмухамбетова Д.К.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</si>
</sst>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1" fillId="0" borderId="2" xfId="1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11" fillId="0" borderId="5" xfId="1" applyNumberFormat="1" applyFont="1" applyFill="1" applyBorder="1" applyAlignment="1">
      <alignment horizontal="center" vertical="center" wrapText="1"/>
    </xf>
    <xf numFmtId="4" fontId="11" fillId="0" borderId="6" xfId="1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1" fillId="0" borderId="3" xfId="1" applyNumberFormat="1" applyFont="1" applyFill="1" applyBorder="1" applyAlignment="1">
      <alignment horizontal="center" vertical="center" wrapText="1"/>
    </xf>
    <xf numFmtId="4" fontId="11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1" fillId="0" borderId="9" xfId="1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zoomScaleNormal="100" zoomScaleSheetLayoutView="70" workbookViewId="0">
      <selection activeCell="B1" sqref="B1"/>
    </sheetView>
  </sheetViews>
  <sheetFormatPr defaultRowHeight="12" x14ac:dyDescent="0.25"/>
  <cols>
    <col min="1" max="1" width="11.5703125" style="25" customWidth="1"/>
    <col min="2" max="2" width="30" style="25" customWidth="1"/>
    <col min="3" max="3" width="43.7109375" style="25" customWidth="1"/>
    <col min="4" max="4" width="35.28515625" style="25" customWidth="1"/>
    <col min="5" max="5" width="6.28515625" style="25" customWidth="1"/>
    <col min="6" max="6" width="9.42578125" style="32" customWidth="1"/>
    <col min="7" max="7" width="11.85546875" style="33" customWidth="1"/>
    <col min="8" max="8" width="15.5703125" style="33" customWidth="1"/>
    <col min="9" max="9" width="15.7109375" style="25" customWidth="1"/>
    <col min="10" max="10" width="13.140625" style="25" customWidth="1"/>
    <col min="11" max="11" width="14.85546875" style="25" customWidth="1"/>
    <col min="12" max="12" width="19.85546875" style="33" customWidth="1"/>
    <col min="13" max="13" width="17.28515625" style="33" customWidth="1"/>
    <col min="14" max="14" width="13.5703125" style="25" customWidth="1"/>
    <col min="15" max="15" width="12.140625" style="25" customWidth="1"/>
    <col min="16" max="16" width="13.7109375" style="33" customWidth="1"/>
    <col min="17" max="17" width="13.5703125" style="33" customWidth="1"/>
    <col min="18" max="18" width="13.7109375" style="33" customWidth="1"/>
    <col min="19" max="19" width="13.28515625" style="33" customWidth="1"/>
    <col min="20" max="20" width="14.85546875" style="33" customWidth="1"/>
    <col min="21" max="21" width="13.140625" style="33" customWidth="1"/>
    <col min="22" max="22" width="14.140625" style="33" customWidth="1"/>
    <col min="23" max="23" width="12.28515625" style="33" customWidth="1"/>
    <col min="24" max="24" width="15" style="33" customWidth="1"/>
    <col min="25" max="25" width="14.7109375" style="33" customWidth="1"/>
    <col min="26" max="16384" width="9.140625" style="25"/>
  </cols>
  <sheetData>
    <row r="1" spans="1:26" ht="12.75" thickBot="1" x14ac:dyDescent="0.3">
      <c r="B1" s="6" t="s">
        <v>127</v>
      </c>
      <c r="C1" s="50"/>
      <c r="D1" s="50"/>
    </row>
    <row r="2" spans="1:26" ht="30.75" customHeight="1" x14ac:dyDescent="0.25">
      <c r="A2" s="47" t="s">
        <v>10</v>
      </c>
      <c r="B2" s="46" t="s">
        <v>11</v>
      </c>
      <c r="C2" s="55" t="s">
        <v>12</v>
      </c>
      <c r="D2" s="55" t="s">
        <v>13</v>
      </c>
      <c r="E2" s="55" t="s">
        <v>0</v>
      </c>
      <c r="F2" s="54" t="s">
        <v>14</v>
      </c>
      <c r="G2" s="53" t="s">
        <v>15</v>
      </c>
      <c r="H2" s="53" t="s">
        <v>16</v>
      </c>
      <c r="I2" s="51" t="s">
        <v>1</v>
      </c>
      <c r="J2" s="51" t="s">
        <v>2</v>
      </c>
      <c r="K2" s="52" t="s">
        <v>3</v>
      </c>
      <c r="L2" s="48" t="s">
        <v>128</v>
      </c>
      <c r="M2" s="49"/>
      <c r="N2" s="48" t="s">
        <v>129</v>
      </c>
      <c r="O2" s="49"/>
      <c r="P2" s="48" t="s">
        <v>130</v>
      </c>
      <c r="Q2" s="56"/>
      <c r="R2" s="48" t="s">
        <v>131</v>
      </c>
      <c r="S2" s="56"/>
      <c r="T2" s="48" t="s">
        <v>133</v>
      </c>
      <c r="U2" s="56"/>
      <c r="V2" s="48" t="s">
        <v>134</v>
      </c>
      <c r="W2" s="56"/>
      <c r="X2" s="48" t="s">
        <v>135</v>
      </c>
      <c r="Y2" s="49"/>
    </row>
    <row r="3" spans="1:26" ht="67.5" customHeight="1" x14ac:dyDescent="0.25">
      <c r="A3" s="47"/>
      <c r="B3" s="46"/>
      <c r="C3" s="55"/>
      <c r="D3" s="55"/>
      <c r="E3" s="55"/>
      <c r="F3" s="54"/>
      <c r="G3" s="53"/>
      <c r="H3" s="53"/>
      <c r="I3" s="51"/>
      <c r="J3" s="51"/>
      <c r="K3" s="52"/>
      <c r="L3" s="28" t="s">
        <v>8</v>
      </c>
      <c r="M3" s="29" t="s">
        <v>9</v>
      </c>
      <c r="N3" s="28" t="s">
        <v>8</v>
      </c>
      <c r="O3" s="29" t="s">
        <v>9</v>
      </c>
      <c r="P3" s="28" t="s">
        <v>8</v>
      </c>
      <c r="Q3" s="26" t="s">
        <v>9</v>
      </c>
      <c r="R3" s="28" t="s">
        <v>8</v>
      </c>
      <c r="S3" s="26" t="s">
        <v>9</v>
      </c>
      <c r="T3" s="28" t="s">
        <v>8</v>
      </c>
      <c r="U3" s="26" t="s">
        <v>9</v>
      </c>
      <c r="V3" s="28" t="s">
        <v>8</v>
      </c>
      <c r="W3" s="26" t="s">
        <v>9</v>
      </c>
      <c r="X3" s="28" t="s">
        <v>8</v>
      </c>
      <c r="Y3" s="29" t="s">
        <v>9</v>
      </c>
    </row>
    <row r="4" spans="1:26" s="37" customFormat="1" ht="32.25" customHeight="1" x14ac:dyDescent="0.25">
      <c r="A4" s="1">
        <v>1</v>
      </c>
      <c r="B4" s="5" t="s">
        <v>17</v>
      </c>
      <c r="C4" s="5" t="s">
        <v>17</v>
      </c>
      <c r="D4" s="5" t="s">
        <v>18</v>
      </c>
      <c r="E4" s="7" t="s">
        <v>19</v>
      </c>
      <c r="F4" s="8">
        <v>4</v>
      </c>
      <c r="G4" s="9">
        <v>3628</v>
      </c>
      <c r="H4" s="4">
        <f>F4*G4</f>
        <v>14512</v>
      </c>
      <c r="I4" s="51" t="s">
        <v>4</v>
      </c>
      <c r="J4" s="51" t="s">
        <v>5</v>
      </c>
      <c r="K4" s="52" t="s">
        <v>6</v>
      </c>
      <c r="L4" s="30"/>
      <c r="M4" s="31"/>
      <c r="N4" s="30">
        <v>3530</v>
      </c>
      <c r="O4" s="31">
        <f>F4*N4</f>
        <v>14120</v>
      </c>
      <c r="P4" s="43">
        <v>3500</v>
      </c>
      <c r="Q4" s="44">
        <f>F4*P4</f>
        <v>14000</v>
      </c>
      <c r="R4" s="30">
        <v>3600</v>
      </c>
      <c r="S4" s="27">
        <f>F4*R4</f>
        <v>14400</v>
      </c>
      <c r="T4" s="30">
        <v>3600</v>
      </c>
      <c r="U4" s="27">
        <f>F4*T4</f>
        <v>14400</v>
      </c>
      <c r="V4" s="30">
        <v>3500</v>
      </c>
      <c r="W4" s="27">
        <f>F4*V4</f>
        <v>14000</v>
      </c>
      <c r="X4" s="30"/>
      <c r="Y4" s="31"/>
    </row>
    <row r="5" spans="1:26" s="37" customFormat="1" ht="24.75" customHeight="1" x14ac:dyDescent="0.25">
      <c r="A5" s="1">
        <v>2</v>
      </c>
      <c r="B5" s="5" t="s">
        <v>20</v>
      </c>
      <c r="C5" s="10" t="s">
        <v>21</v>
      </c>
      <c r="D5" s="10" t="s">
        <v>22</v>
      </c>
      <c r="E5" s="7" t="s">
        <v>23</v>
      </c>
      <c r="F5" s="8">
        <v>20</v>
      </c>
      <c r="G5" s="9">
        <v>550</v>
      </c>
      <c r="H5" s="4">
        <f>F5*G5</f>
        <v>11000</v>
      </c>
      <c r="I5" s="51"/>
      <c r="J5" s="51"/>
      <c r="K5" s="52"/>
      <c r="L5" s="30"/>
      <c r="M5" s="31"/>
      <c r="N5" s="30"/>
      <c r="O5" s="31"/>
      <c r="P5" s="30"/>
      <c r="Q5" s="27"/>
      <c r="R5" s="30"/>
      <c r="S5" s="27"/>
      <c r="T5" s="30"/>
      <c r="U5" s="27"/>
      <c r="V5" s="30"/>
      <c r="W5" s="27"/>
      <c r="X5" s="30"/>
      <c r="Y5" s="31"/>
      <c r="Z5" s="37" t="s">
        <v>136</v>
      </c>
    </row>
    <row r="6" spans="1:26" s="37" customFormat="1" ht="24" x14ac:dyDescent="0.25">
      <c r="A6" s="1">
        <v>3</v>
      </c>
      <c r="B6" s="5" t="s">
        <v>24</v>
      </c>
      <c r="C6" s="5" t="s">
        <v>24</v>
      </c>
      <c r="D6" s="5" t="s">
        <v>24</v>
      </c>
      <c r="E6" s="7" t="s">
        <v>19</v>
      </c>
      <c r="F6" s="8">
        <v>25</v>
      </c>
      <c r="G6" s="9">
        <v>53624</v>
      </c>
      <c r="H6" s="4">
        <f t="shared" ref="H6:H58" si="0">G6*F6</f>
        <v>1340600</v>
      </c>
      <c r="I6" s="51"/>
      <c r="J6" s="51"/>
      <c r="K6" s="52"/>
      <c r="L6" s="43">
        <v>12470</v>
      </c>
      <c r="M6" s="45">
        <f>F6*L6</f>
        <v>311750</v>
      </c>
      <c r="N6" s="30">
        <v>53430</v>
      </c>
      <c r="O6" s="31">
        <f t="shared" ref="O6:O7" si="1">F6*N6</f>
        <v>1335750</v>
      </c>
      <c r="P6" s="30"/>
      <c r="Q6" s="27"/>
      <c r="R6" s="30">
        <v>23800</v>
      </c>
      <c r="S6" s="27">
        <f>F6*R6</f>
        <v>595000</v>
      </c>
      <c r="T6" s="30">
        <v>48600</v>
      </c>
      <c r="U6" s="27">
        <f>F6*T6</f>
        <v>1215000</v>
      </c>
      <c r="V6" s="30">
        <v>45000</v>
      </c>
      <c r="W6" s="27">
        <f>F6*V6</f>
        <v>1125000</v>
      </c>
      <c r="X6" s="30">
        <v>48250</v>
      </c>
      <c r="Y6" s="31">
        <f>F6*X6</f>
        <v>1206250</v>
      </c>
    </row>
    <row r="7" spans="1:26" s="37" customFormat="1" ht="36" x14ac:dyDescent="0.25">
      <c r="A7" s="1">
        <v>4</v>
      </c>
      <c r="B7" s="5" t="s">
        <v>25</v>
      </c>
      <c r="C7" s="10" t="s">
        <v>26</v>
      </c>
      <c r="D7" s="10" t="s">
        <v>27</v>
      </c>
      <c r="E7" s="7" t="s">
        <v>19</v>
      </c>
      <c r="F7" s="8">
        <v>70</v>
      </c>
      <c r="G7" s="9">
        <v>24897</v>
      </c>
      <c r="H7" s="4">
        <f t="shared" si="0"/>
        <v>1742790</v>
      </c>
      <c r="I7" s="51"/>
      <c r="J7" s="51"/>
      <c r="K7" s="52"/>
      <c r="L7" s="30"/>
      <c r="M7" s="31"/>
      <c r="N7" s="30">
        <v>24890</v>
      </c>
      <c r="O7" s="31">
        <f t="shared" si="1"/>
        <v>1742300</v>
      </c>
      <c r="P7" s="30">
        <v>24800</v>
      </c>
      <c r="Q7" s="27">
        <f>F7*P7</f>
        <v>1736000</v>
      </c>
      <c r="R7" s="30">
        <v>24000</v>
      </c>
      <c r="S7" s="27">
        <f>F7*R7</f>
        <v>1680000</v>
      </c>
      <c r="T7" s="30">
        <v>24650</v>
      </c>
      <c r="U7" s="27">
        <f>F7*T7</f>
        <v>1725500</v>
      </c>
      <c r="V7" s="43">
        <v>23000</v>
      </c>
      <c r="W7" s="44">
        <f>F7*V7</f>
        <v>1610000</v>
      </c>
      <c r="X7" s="30">
        <v>24150</v>
      </c>
      <c r="Y7" s="31">
        <f>F7*X7</f>
        <v>1690500</v>
      </c>
    </row>
    <row r="8" spans="1:26" s="37" customFormat="1" ht="24" x14ac:dyDescent="0.25">
      <c r="A8" s="1">
        <v>5</v>
      </c>
      <c r="B8" s="5" t="s">
        <v>28</v>
      </c>
      <c r="C8" s="10" t="s">
        <v>29</v>
      </c>
      <c r="D8" s="10" t="s">
        <v>29</v>
      </c>
      <c r="E8" s="7" t="s">
        <v>19</v>
      </c>
      <c r="F8" s="8" t="s">
        <v>30</v>
      </c>
      <c r="G8" s="9">
        <v>6000</v>
      </c>
      <c r="H8" s="4">
        <f>F8*G8</f>
        <v>1278000</v>
      </c>
      <c r="I8" s="51"/>
      <c r="J8" s="51"/>
      <c r="K8" s="52"/>
      <c r="L8" s="34">
        <v>414</v>
      </c>
      <c r="M8" s="35">
        <f>F8*L8</f>
        <v>88182</v>
      </c>
      <c r="N8" s="30"/>
      <c r="O8" s="31"/>
      <c r="P8" s="30"/>
      <c r="Q8" s="27"/>
      <c r="R8" s="34">
        <v>320</v>
      </c>
      <c r="S8" s="42">
        <f>F8*R8</f>
        <v>68160</v>
      </c>
      <c r="T8" s="30"/>
      <c r="U8" s="27"/>
      <c r="V8" s="34">
        <v>2500</v>
      </c>
      <c r="W8" s="42">
        <f>F8*V8</f>
        <v>532500</v>
      </c>
      <c r="X8" s="30"/>
      <c r="Y8" s="31"/>
      <c r="Z8" s="37" t="s">
        <v>136</v>
      </c>
    </row>
    <row r="9" spans="1:26" s="37" customFormat="1" ht="24" x14ac:dyDescent="0.25">
      <c r="A9" s="1">
        <v>6</v>
      </c>
      <c r="B9" s="5" t="s">
        <v>31</v>
      </c>
      <c r="C9" s="5" t="s">
        <v>31</v>
      </c>
      <c r="D9" s="10" t="s">
        <v>32</v>
      </c>
      <c r="E9" s="7" t="s">
        <v>19</v>
      </c>
      <c r="F9" s="8" t="s">
        <v>33</v>
      </c>
      <c r="G9" s="9">
        <v>10351</v>
      </c>
      <c r="H9" s="4">
        <f>F9*G9</f>
        <v>10351</v>
      </c>
      <c r="I9" s="51"/>
      <c r="J9" s="51"/>
      <c r="K9" s="52"/>
      <c r="L9" s="30"/>
      <c r="M9" s="31"/>
      <c r="N9" s="30"/>
      <c r="O9" s="31"/>
      <c r="P9" s="43">
        <v>10000</v>
      </c>
      <c r="Q9" s="44">
        <f>F9*P9</f>
        <v>10000</v>
      </c>
      <c r="R9" s="30">
        <v>10000</v>
      </c>
      <c r="S9" s="27">
        <f>F9*R9</f>
        <v>10000</v>
      </c>
      <c r="T9" s="30"/>
      <c r="U9" s="27"/>
      <c r="V9" s="30"/>
      <c r="W9" s="27"/>
      <c r="X9" s="30"/>
      <c r="Y9" s="31"/>
    </row>
    <row r="10" spans="1:26" s="37" customFormat="1" x14ac:dyDescent="0.25">
      <c r="A10" s="1">
        <v>7</v>
      </c>
      <c r="B10" s="5" t="s">
        <v>34</v>
      </c>
      <c r="C10" s="2" t="s">
        <v>35</v>
      </c>
      <c r="D10" s="2" t="s">
        <v>36</v>
      </c>
      <c r="E10" s="2" t="s">
        <v>19</v>
      </c>
      <c r="F10" s="3">
        <v>5</v>
      </c>
      <c r="G10" s="4">
        <v>1553</v>
      </c>
      <c r="H10" s="4">
        <f t="shared" si="0"/>
        <v>7765</v>
      </c>
      <c r="I10" s="51"/>
      <c r="J10" s="51"/>
      <c r="K10" s="52"/>
      <c r="L10" s="30"/>
      <c r="M10" s="31"/>
      <c r="N10" s="30"/>
      <c r="O10" s="31"/>
      <c r="P10" s="30"/>
      <c r="Q10" s="27"/>
      <c r="R10" s="43">
        <v>1500</v>
      </c>
      <c r="S10" s="44">
        <f>F10*R10</f>
        <v>7500</v>
      </c>
      <c r="T10" s="30"/>
      <c r="U10" s="27"/>
      <c r="V10" s="30"/>
      <c r="W10" s="27"/>
      <c r="X10" s="30"/>
      <c r="Y10" s="31"/>
    </row>
    <row r="11" spans="1:26" s="37" customFormat="1" ht="24" x14ac:dyDescent="0.25">
      <c r="A11" s="1">
        <v>8</v>
      </c>
      <c r="B11" s="5" t="s">
        <v>37</v>
      </c>
      <c r="C11" s="5" t="s">
        <v>38</v>
      </c>
      <c r="D11" s="5"/>
      <c r="E11" s="7" t="s">
        <v>23</v>
      </c>
      <c r="F11" s="8">
        <v>300</v>
      </c>
      <c r="G11" s="9">
        <v>361</v>
      </c>
      <c r="H11" s="4">
        <f t="shared" si="0"/>
        <v>108300</v>
      </c>
      <c r="I11" s="51"/>
      <c r="J11" s="51"/>
      <c r="K11" s="52"/>
      <c r="L11" s="30"/>
      <c r="M11" s="31"/>
      <c r="N11" s="43">
        <v>330</v>
      </c>
      <c r="O11" s="45">
        <f>F11*N11</f>
        <v>99000</v>
      </c>
      <c r="P11" s="30"/>
      <c r="Q11" s="27"/>
      <c r="R11" s="30"/>
      <c r="S11" s="27"/>
      <c r="T11" s="30"/>
      <c r="U11" s="27"/>
      <c r="V11" s="30">
        <v>360</v>
      </c>
      <c r="W11" s="27">
        <f>F11*V11</f>
        <v>108000</v>
      </c>
      <c r="X11" s="30"/>
      <c r="Y11" s="31"/>
    </row>
    <row r="12" spans="1:26" s="37" customFormat="1" ht="95.25" customHeight="1" x14ac:dyDescent="0.25">
      <c r="A12" s="1">
        <v>9</v>
      </c>
      <c r="B12" s="5" t="s">
        <v>39</v>
      </c>
      <c r="C12" s="5" t="s">
        <v>39</v>
      </c>
      <c r="D12" s="38" t="s">
        <v>132</v>
      </c>
      <c r="E12" s="7" t="s">
        <v>23</v>
      </c>
      <c r="F12" s="8">
        <v>50</v>
      </c>
      <c r="G12" s="9">
        <v>1400</v>
      </c>
      <c r="H12" s="4">
        <f>F12*G12</f>
        <v>70000</v>
      </c>
      <c r="I12" s="51"/>
      <c r="J12" s="51"/>
      <c r="K12" s="52"/>
      <c r="L12" s="30"/>
      <c r="M12" s="31"/>
      <c r="N12" s="30"/>
      <c r="O12" s="31"/>
      <c r="P12" s="30"/>
      <c r="Q12" s="27"/>
      <c r="R12" s="43">
        <v>1300</v>
      </c>
      <c r="S12" s="44">
        <f>F12*R12</f>
        <v>65000</v>
      </c>
      <c r="T12" s="30"/>
      <c r="U12" s="27"/>
      <c r="V12" s="30"/>
      <c r="W12" s="27"/>
      <c r="X12" s="30"/>
      <c r="Y12" s="31"/>
    </row>
    <row r="13" spans="1:26" s="37" customFormat="1" x14ac:dyDescent="0.25">
      <c r="A13" s="1">
        <v>10</v>
      </c>
      <c r="B13" s="5" t="s">
        <v>40</v>
      </c>
      <c r="C13" s="10" t="s">
        <v>41</v>
      </c>
      <c r="D13" s="11"/>
      <c r="E13" s="7" t="s">
        <v>19</v>
      </c>
      <c r="F13" s="8">
        <v>2</v>
      </c>
      <c r="G13" s="12">
        <v>9000</v>
      </c>
      <c r="H13" s="4">
        <f t="shared" si="0"/>
        <v>18000</v>
      </c>
      <c r="I13" s="51"/>
      <c r="J13" s="51"/>
      <c r="K13" s="52"/>
      <c r="L13" s="30"/>
      <c r="M13" s="31"/>
      <c r="N13" s="30"/>
      <c r="O13" s="31"/>
      <c r="P13" s="30"/>
      <c r="Q13" s="27"/>
      <c r="R13" s="30"/>
      <c r="S13" s="27"/>
      <c r="T13" s="30"/>
      <c r="U13" s="27"/>
      <c r="V13" s="43">
        <v>8500</v>
      </c>
      <c r="W13" s="44">
        <f t="shared" ref="W13:W19" si="2">F13*V13</f>
        <v>17000</v>
      </c>
      <c r="X13" s="30"/>
      <c r="Y13" s="31"/>
    </row>
    <row r="14" spans="1:26" s="37" customFormat="1" x14ac:dyDescent="0.25">
      <c r="A14" s="1">
        <v>11</v>
      </c>
      <c r="B14" s="5" t="s">
        <v>42</v>
      </c>
      <c r="C14" s="10" t="s">
        <v>43</v>
      </c>
      <c r="D14" s="10"/>
      <c r="E14" s="7" t="s">
        <v>23</v>
      </c>
      <c r="F14" s="8">
        <v>20</v>
      </c>
      <c r="G14" s="9">
        <v>1214</v>
      </c>
      <c r="H14" s="4">
        <f t="shared" si="0"/>
        <v>24280</v>
      </c>
      <c r="I14" s="51"/>
      <c r="J14" s="51"/>
      <c r="K14" s="52"/>
      <c r="L14" s="30"/>
      <c r="M14" s="31"/>
      <c r="N14" s="43">
        <v>1200</v>
      </c>
      <c r="O14" s="45">
        <f>F14*N14</f>
        <v>24000</v>
      </c>
      <c r="P14" s="30"/>
      <c r="Q14" s="27"/>
      <c r="R14" s="30">
        <v>1200</v>
      </c>
      <c r="S14" s="27">
        <f>F14*R14</f>
        <v>24000</v>
      </c>
      <c r="T14" s="30"/>
      <c r="U14" s="27"/>
      <c r="V14" s="30">
        <v>1200</v>
      </c>
      <c r="W14" s="27">
        <f t="shared" si="2"/>
        <v>24000</v>
      </c>
      <c r="X14" s="30"/>
      <c r="Y14" s="31"/>
    </row>
    <row r="15" spans="1:26" s="37" customFormat="1" ht="36" x14ac:dyDescent="0.25">
      <c r="A15" s="1">
        <v>12</v>
      </c>
      <c r="B15" s="5" t="s">
        <v>44</v>
      </c>
      <c r="C15" s="5" t="s">
        <v>45</v>
      </c>
      <c r="D15" s="5" t="s">
        <v>46</v>
      </c>
      <c r="E15" s="7" t="s">
        <v>19</v>
      </c>
      <c r="F15" s="8">
        <v>6</v>
      </c>
      <c r="G15" s="9">
        <v>9460</v>
      </c>
      <c r="H15" s="4">
        <f t="shared" si="0"/>
        <v>56760</v>
      </c>
      <c r="I15" s="51"/>
      <c r="J15" s="51"/>
      <c r="K15" s="52"/>
      <c r="L15" s="30"/>
      <c r="M15" s="31"/>
      <c r="N15" s="30">
        <v>9320</v>
      </c>
      <c r="O15" s="31">
        <f>F15*N15</f>
        <v>55920</v>
      </c>
      <c r="P15" s="30"/>
      <c r="Q15" s="27"/>
      <c r="R15" s="43">
        <v>9000</v>
      </c>
      <c r="S15" s="44">
        <f>F15*R15</f>
        <v>54000</v>
      </c>
      <c r="T15" s="30">
        <v>9013</v>
      </c>
      <c r="U15" s="27">
        <f>F15*T15</f>
        <v>54078</v>
      </c>
      <c r="V15" s="30">
        <v>9000</v>
      </c>
      <c r="W15" s="27">
        <f t="shared" si="2"/>
        <v>54000</v>
      </c>
      <c r="X15" s="30"/>
      <c r="Y15" s="31"/>
    </row>
    <row r="16" spans="1:26" s="37" customFormat="1" x14ac:dyDescent="0.25">
      <c r="A16" s="1">
        <v>13</v>
      </c>
      <c r="B16" s="5" t="s">
        <v>47</v>
      </c>
      <c r="C16" s="5" t="s">
        <v>48</v>
      </c>
      <c r="D16" s="5" t="s">
        <v>49</v>
      </c>
      <c r="E16" s="7" t="s">
        <v>19</v>
      </c>
      <c r="F16" s="8">
        <v>50</v>
      </c>
      <c r="G16" s="9">
        <v>2300</v>
      </c>
      <c r="H16" s="4">
        <f t="shared" si="0"/>
        <v>115000</v>
      </c>
      <c r="I16" s="51"/>
      <c r="J16" s="51"/>
      <c r="K16" s="52"/>
      <c r="L16" s="30"/>
      <c r="M16" s="31"/>
      <c r="N16" s="43">
        <v>2130</v>
      </c>
      <c r="O16" s="45">
        <f>F16*N16</f>
        <v>106500</v>
      </c>
      <c r="P16" s="30"/>
      <c r="Q16" s="27"/>
      <c r="R16" s="30"/>
      <c r="S16" s="27"/>
      <c r="T16" s="30"/>
      <c r="U16" s="27"/>
      <c r="V16" s="30">
        <v>2200</v>
      </c>
      <c r="W16" s="27">
        <f t="shared" si="2"/>
        <v>110000</v>
      </c>
      <c r="X16" s="30"/>
      <c r="Y16" s="31"/>
    </row>
    <row r="17" spans="1:25" s="37" customFormat="1" ht="12" customHeight="1" x14ac:dyDescent="0.25">
      <c r="A17" s="1">
        <v>14</v>
      </c>
      <c r="B17" s="5" t="s">
        <v>50</v>
      </c>
      <c r="C17" s="10" t="s">
        <v>51</v>
      </c>
      <c r="D17" s="10"/>
      <c r="E17" s="7" t="s">
        <v>19</v>
      </c>
      <c r="F17" s="8">
        <v>15</v>
      </c>
      <c r="G17" s="9">
        <v>2900</v>
      </c>
      <c r="H17" s="4">
        <f t="shared" si="0"/>
        <v>43500</v>
      </c>
      <c r="I17" s="51"/>
      <c r="J17" s="51"/>
      <c r="K17" s="52"/>
      <c r="L17" s="30"/>
      <c r="M17" s="31"/>
      <c r="N17" s="30"/>
      <c r="O17" s="31"/>
      <c r="P17" s="30"/>
      <c r="Q17" s="27"/>
      <c r="R17" s="30"/>
      <c r="S17" s="27"/>
      <c r="T17" s="43">
        <v>1165</v>
      </c>
      <c r="U17" s="44">
        <f>F17*T17</f>
        <v>17475</v>
      </c>
      <c r="V17" s="30">
        <v>2600</v>
      </c>
      <c r="W17" s="27">
        <f t="shared" si="2"/>
        <v>39000</v>
      </c>
      <c r="X17" s="30"/>
      <c r="Y17" s="31"/>
    </row>
    <row r="18" spans="1:25" s="37" customFormat="1" x14ac:dyDescent="0.25">
      <c r="A18" s="1">
        <v>15</v>
      </c>
      <c r="B18" s="5" t="s">
        <v>52</v>
      </c>
      <c r="C18" s="5" t="s">
        <v>53</v>
      </c>
      <c r="D18" s="5"/>
      <c r="E18" s="7" t="s">
        <v>23</v>
      </c>
      <c r="F18" s="8">
        <v>50</v>
      </c>
      <c r="G18" s="9">
        <v>5500</v>
      </c>
      <c r="H18" s="4">
        <f t="shared" si="0"/>
        <v>275000</v>
      </c>
      <c r="I18" s="51"/>
      <c r="J18" s="51"/>
      <c r="K18" s="52"/>
      <c r="L18" s="30"/>
      <c r="M18" s="31"/>
      <c r="N18" s="43">
        <v>3356</v>
      </c>
      <c r="O18" s="45">
        <f t="shared" ref="O18" si="3">F18*N18</f>
        <v>167800</v>
      </c>
      <c r="P18" s="30"/>
      <c r="Q18" s="27"/>
      <c r="R18" s="30"/>
      <c r="S18" s="27"/>
      <c r="T18" s="30"/>
      <c r="U18" s="27"/>
      <c r="V18" s="30">
        <v>5200</v>
      </c>
      <c r="W18" s="27">
        <f t="shared" si="2"/>
        <v>260000</v>
      </c>
      <c r="X18" s="30"/>
      <c r="Y18" s="31"/>
    </row>
    <row r="19" spans="1:25" s="37" customFormat="1" x14ac:dyDescent="0.25">
      <c r="A19" s="1">
        <v>16</v>
      </c>
      <c r="B19" s="5" t="s">
        <v>54</v>
      </c>
      <c r="C19" s="5" t="s">
        <v>55</v>
      </c>
      <c r="D19" s="5"/>
      <c r="E19" s="7" t="s">
        <v>23</v>
      </c>
      <c r="F19" s="8">
        <v>50</v>
      </c>
      <c r="G19" s="9">
        <v>1400</v>
      </c>
      <c r="H19" s="4">
        <f t="shared" si="0"/>
        <v>70000</v>
      </c>
      <c r="I19" s="51"/>
      <c r="J19" s="51"/>
      <c r="K19" s="52"/>
      <c r="L19" s="30"/>
      <c r="M19" s="31"/>
      <c r="N19" s="30">
        <v>1242</v>
      </c>
      <c r="O19" s="31">
        <f>F19*N19</f>
        <v>62100</v>
      </c>
      <c r="P19" s="30"/>
      <c r="Q19" s="27"/>
      <c r="R19" s="30">
        <v>1300</v>
      </c>
      <c r="S19" s="27">
        <f>F19*R19</f>
        <v>65000</v>
      </c>
      <c r="T19" s="43">
        <v>820</v>
      </c>
      <c r="U19" s="44">
        <f t="shared" ref="U19:U34" si="4">F19*T19</f>
        <v>41000</v>
      </c>
      <c r="V19" s="30">
        <v>1200</v>
      </c>
      <c r="W19" s="27">
        <f t="shared" si="2"/>
        <v>60000</v>
      </c>
      <c r="X19" s="30"/>
      <c r="Y19" s="31"/>
    </row>
    <row r="20" spans="1:25" s="37" customFormat="1" x14ac:dyDescent="0.25">
      <c r="A20" s="1">
        <v>17</v>
      </c>
      <c r="B20" s="5" t="s">
        <v>56</v>
      </c>
      <c r="C20" s="5" t="s">
        <v>57</v>
      </c>
      <c r="D20" s="5"/>
      <c r="E20" s="7" t="s">
        <v>19</v>
      </c>
      <c r="F20" s="8">
        <v>30</v>
      </c>
      <c r="G20" s="13">
        <v>3255</v>
      </c>
      <c r="H20" s="4">
        <f t="shared" si="0"/>
        <v>97650</v>
      </c>
      <c r="I20" s="51"/>
      <c r="J20" s="51"/>
      <c r="K20" s="52"/>
      <c r="L20" s="30"/>
      <c r="M20" s="31"/>
      <c r="N20" s="43">
        <v>3100</v>
      </c>
      <c r="O20" s="45">
        <f>F20*N20</f>
        <v>93000</v>
      </c>
      <c r="P20" s="30"/>
      <c r="Q20" s="27"/>
      <c r="R20" s="30">
        <v>3200</v>
      </c>
      <c r="S20" s="27">
        <f>F20*R20</f>
        <v>96000</v>
      </c>
      <c r="T20" s="30"/>
      <c r="U20" s="27"/>
      <c r="V20" s="30"/>
      <c r="W20" s="27"/>
      <c r="X20" s="30"/>
      <c r="Y20" s="31"/>
    </row>
    <row r="21" spans="1:25" s="37" customFormat="1" x14ac:dyDescent="0.25">
      <c r="A21" s="1">
        <v>18</v>
      </c>
      <c r="B21" s="5" t="s">
        <v>56</v>
      </c>
      <c r="C21" s="5" t="s">
        <v>58</v>
      </c>
      <c r="D21" s="5"/>
      <c r="E21" s="7" t="s">
        <v>19</v>
      </c>
      <c r="F21" s="8">
        <v>30</v>
      </c>
      <c r="G21" s="9">
        <v>3220</v>
      </c>
      <c r="H21" s="4">
        <f t="shared" si="0"/>
        <v>96600</v>
      </c>
      <c r="I21" s="51"/>
      <c r="J21" s="51"/>
      <c r="K21" s="52"/>
      <c r="L21" s="30"/>
      <c r="M21" s="31"/>
      <c r="N21" s="30"/>
      <c r="O21" s="31"/>
      <c r="P21" s="43">
        <v>3200</v>
      </c>
      <c r="Q21" s="44">
        <f>F21*P21</f>
        <v>96000</v>
      </c>
      <c r="R21" s="30">
        <v>3200</v>
      </c>
      <c r="S21" s="27">
        <f>F21*R21</f>
        <v>96000</v>
      </c>
      <c r="T21" s="30"/>
      <c r="U21" s="27"/>
      <c r="V21" s="30">
        <v>3200</v>
      </c>
      <c r="W21" s="27">
        <f>F21*V21</f>
        <v>96000</v>
      </c>
      <c r="X21" s="30"/>
      <c r="Y21" s="31"/>
    </row>
    <row r="22" spans="1:25" s="37" customFormat="1" x14ac:dyDescent="0.25">
      <c r="A22" s="1">
        <v>19</v>
      </c>
      <c r="B22" s="5" t="s">
        <v>59</v>
      </c>
      <c r="C22" s="10" t="s">
        <v>60</v>
      </c>
      <c r="D22" s="10"/>
      <c r="E22" s="14" t="s">
        <v>19</v>
      </c>
      <c r="F22" s="8">
        <v>5</v>
      </c>
      <c r="G22" s="9">
        <v>3235</v>
      </c>
      <c r="H22" s="4">
        <f t="shared" si="0"/>
        <v>16175</v>
      </c>
      <c r="I22" s="51"/>
      <c r="J22" s="51"/>
      <c r="K22" s="52"/>
      <c r="L22" s="30"/>
      <c r="M22" s="31"/>
      <c r="N22" s="43">
        <v>3200</v>
      </c>
      <c r="O22" s="45">
        <f t="shared" ref="O22:O38" si="5">F22*N22</f>
        <v>16000</v>
      </c>
      <c r="P22" s="30"/>
      <c r="Q22" s="27"/>
      <c r="R22" s="30"/>
      <c r="S22" s="27"/>
      <c r="T22" s="30"/>
      <c r="U22" s="27"/>
      <c r="V22" s="30"/>
      <c r="W22" s="27"/>
      <c r="X22" s="30"/>
      <c r="Y22" s="31"/>
    </row>
    <row r="23" spans="1:25" s="37" customFormat="1" x14ac:dyDescent="0.25">
      <c r="A23" s="1">
        <v>20</v>
      </c>
      <c r="B23" s="5" t="s">
        <v>61</v>
      </c>
      <c r="C23" s="7" t="s">
        <v>62</v>
      </c>
      <c r="D23" s="5" t="s">
        <v>63</v>
      </c>
      <c r="E23" s="7" t="s">
        <v>19</v>
      </c>
      <c r="F23" s="8">
        <v>20</v>
      </c>
      <c r="G23" s="9">
        <v>3126</v>
      </c>
      <c r="H23" s="4">
        <f t="shared" si="0"/>
        <v>62520</v>
      </c>
      <c r="I23" s="51"/>
      <c r="J23" s="51"/>
      <c r="K23" s="52"/>
      <c r="L23" s="30"/>
      <c r="M23" s="31"/>
      <c r="N23" s="30">
        <v>3112</v>
      </c>
      <c r="O23" s="31">
        <f t="shared" si="5"/>
        <v>62240</v>
      </c>
      <c r="P23" s="30">
        <v>3005</v>
      </c>
      <c r="Q23" s="27">
        <f>F23*P23</f>
        <v>60100</v>
      </c>
      <c r="R23" s="30">
        <v>3000</v>
      </c>
      <c r="S23" s="27">
        <f t="shared" ref="S23:S35" si="6">F23*R23</f>
        <v>60000</v>
      </c>
      <c r="T23" s="43">
        <v>1950</v>
      </c>
      <c r="U23" s="44">
        <f t="shared" si="4"/>
        <v>39000</v>
      </c>
      <c r="V23" s="30">
        <v>2600</v>
      </c>
      <c r="W23" s="27">
        <f>F23*V23</f>
        <v>52000</v>
      </c>
      <c r="X23" s="30"/>
      <c r="Y23" s="31"/>
    </row>
    <row r="24" spans="1:25" s="37" customFormat="1" x14ac:dyDescent="0.25">
      <c r="A24" s="1">
        <v>21</v>
      </c>
      <c r="B24" s="5" t="s">
        <v>61</v>
      </c>
      <c r="C24" s="7" t="s">
        <v>62</v>
      </c>
      <c r="D24" s="5" t="s">
        <v>64</v>
      </c>
      <c r="E24" s="7" t="s">
        <v>19</v>
      </c>
      <c r="F24" s="8">
        <v>30</v>
      </c>
      <c r="G24" s="9">
        <v>3126</v>
      </c>
      <c r="H24" s="4">
        <f t="shared" si="0"/>
        <v>93780</v>
      </c>
      <c r="I24" s="51"/>
      <c r="J24" s="51"/>
      <c r="K24" s="52"/>
      <c r="L24" s="30"/>
      <c r="M24" s="31"/>
      <c r="N24" s="30">
        <v>3112</v>
      </c>
      <c r="O24" s="31">
        <f t="shared" si="5"/>
        <v>93360</v>
      </c>
      <c r="P24" s="30">
        <v>3005</v>
      </c>
      <c r="Q24" s="27">
        <f t="shared" ref="Q24:Q36" si="7">F24*P24</f>
        <v>90150</v>
      </c>
      <c r="R24" s="30">
        <v>3000</v>
      </c>
      <c r="S24" s="27">
        <f t="shared" si="6"/>
        <v>90000</v>
      </c>
      <c r="T24" s="43">
        <v>1950</v>
      </c>
      <c r="U24" s="44">
        <f t="shared" si="4"/>
        <v>58500</v>
      </c>
      <c r="V24" s="30">
        <v>2600</v>
      </c>
      <c r="W24" s="27">
        <f>F24*V24</f>
        <v>78000</v>
      </c>
      <c r="X24" s="30"/>
      <c r="Y24" s="31"/>
    </row>
    <row r="25" spans="1:25" s="37" customFormat="1" x14ac:dyDescent="0.25">
      <c r="A25" s="1">
        <v>22</v>
      </c>
      <c r="B25" s="5" t="s">
        <v>61</v>
      </c>
      <c r="C25" s="7" t="s">
        <v>62</v>
      </c>
      <c r="D25" s="5" t="s">
        <v>65</v>
      </c>
      <c r="E25" s="7" t="s">
        <v>19</v>
      </c>
      <c r="F25" s="8">
        <v>20</v>
      </c>
      <c r="G25" s="9">
        <v>3126</v>
      </c>
      <c r="H25" s="4">
        <f t="shared" si="0"/>
        <v>62520</v>
      </c>
      <c r="I25" s="51"/>
      <c r="J25" s="51"/>
      <c r="K25" s="52"/>
      <c r="L25" s="30"/>
      <c r="M25" s="31"/>
      <c r="N25" s="30">
        <v>3112</v>
      </c>
      <c r="O25" s="31">
        <f t="shared" si="5"/>
        <v>62240</v>
      </c>
      <c r="P25" s="30">
        <v>3005</v>
      </c>
      <c r="Q25" s="27">
        <f t="shared" si="7"/>
        <v>60100</v>
      </c>
      <c r="R25" s="30">
        <v>3000</v>
      </c>
      <c r="S25" s="27">
        <f t="shared" si="6"/>
        <v>60000</v>
      </c>
      <c r="T25" s="43">
        <v>2096</v>
      </c>
      <c r="U25" s="44">
        <f t="shared" si="4"/>
        <v>41920</v>
      </c>
      <c r="V25" s="30">
        <v>2600</v>
      </c>
      <c r="W25" s="27">
        <f t="shared" ref="W25:W29" si="8">F25*V25</f>
        <v>52000</v>
      </c>
      <c r="X25" s="30"/>
      <c r="Y25" s="31"/>
    </row>
    <row r="26" spans="1:25" s="37" customFormat="1" x14ac:dyDescent="0.25">
      <c r="A26" s="1">
        <v>23</v>
      </c>
      <c r="B26" s="5" t="s">
        <v>61</v>
      </c>
      <c r="C26" s="7" t="s">
        <v>62</v>
      </c>
      <c r="D26" s="5" t="s">
        <v>66</v>
      </c>
      <c r="E26" s="7" t="s">
        <v>19</v>
      </c>
      <c r="F26" s="8">
        <v>20</v>
      </c>
      <c r="G26" s="9">
        <v>3126</v>
      </c>
      <c r="H26" s="4">
        <f t="shared" si="0"/>
        <v>62520</v>
      </c>
      <c r="I26" s="51"/>
      <c r="J26" s="51"/>
      <c r="K26" s="52"/>
      <c r="L26" s="30"/>
      <c r="M26" s="31"/>
      <c r="N26" s="30">
        <v>3112</v>
      </c>
      <c r="O26" s="31">
        <f t="shared" si="5"/>
        <v>62240</v>
      </c>
      <c r="P26" s="30">
        <v>3005</v>
      </c>
      <c r="Q26" s="27">
        <f t="shared" si="7"/>
        <v>60100</v>
      </c>
      <c r="R26" s="30">
        <v>3000</v>
      </c>
      <c r="S26" s="27">
        <f t="shared" si="6"/>
        <v>60000</v>
      </c>
      <c r="T26" s="43">
        <v>1950</v>
      </c>
      <c r="U26" s="44">
        <f t="shared" si="4"/>
        <v>39000</v>
      </c>
      <c r="V26" s="30">
        <v>2600</v>
      </c>
      <c r="W26" s="27">
        <f t="shared" si="8"/>
        <v>52000</v>
      </c>
      <c r="X26" s="30"/>
      <c r="Y26" s="31"/>
    </row>
    <row r="27" spans="1:25" s="37" customFormat="1" x14ac:dyDescent="0.25">
      <c r="A27" s="1">
        <v>24</v>
      </c>
      <c r="B27" s="5" t="s">
        <v>61</v>
      </c>
      <c r="C27" s="7" t="s">
        <v>62</v>
      </c>
      <c r="D27" s="5" t="s">
        <v>67</v>
      </c>
      <c r="E27" s="7" t="s">
        <v>19</v>
      </c>
      <c r="F27" s="8">
        <v>20</v>
      </c>
      <c r="G27" s="9">
        <v>3126</v>
      </c>
      <c r="H27" s="4">
        <f t="shared" si="0"/>
        <v>62520</v>
      </c>
      <c r="I27" s="51"/>
      <c r="J27" s="51"/>
      <c r="K27" s="52"/>
      <c r="L27" s="30"/>
      <c r="M27" s="31"/>
      <c r="N27" s="30">
        <v>3112</v>
      </c>
      <c r="O27" s="31">
        <f t="shared" si="5"/>
        <v>62240</v>
      </c>
      <c r="P27" s="30">
        <v>3005</v>
      </c>
      <c r="Q27" s="27">
        <f t="shared" si="7"/>
        <v>60100</v>
      </c>
      <c r="R27" s="30">
        <v>3000</v>
      </c>
      <c r="S27" s="27">
        <f t="shared" si="6"/>
        <v>60000</v>
      </c>
      <c r="T27" s="43">
        <v>2096</v>
      </c>
      <c r="U27" s="44">
        <f t="shared" si="4"/>
        <v>41920</v>
      </c>
      <c r="V27" s="30">
        <v>2600</v>
      </c>
      <c r="W27" s="27">
        <f t="shared" si="8"/>
        <v>52000</v>
      </c>
      <c r="X27" s="30"/>
      <c r="Y27" s="31"/>
    </row>
    <row r="28" spans="1:25" s="37" customFormat="1" x14ac:dyDescent="0.25">
      <c r="A28" s="1">
        <v>25</v>
      </c>
      <c r="B28" s="5" t="s">
        <v>61</v>
      </c>
      <c r="C28" s="7" t="s">
        <v>62</v>
      </c>
      <c r="D28" s="5" t="s">
        <v>68</v>
      </c>
      <c r="E28" s="7" t="s">
        <v>19</v>
      </c>
      <c r="F28" s="8">
        <v>20</v>
      </c>
      <c r="G28" s="9">
        <v>3126</v>
      </c>
      <c r="H28" s="4">
        <f t="shared" si="0"/>
        <v>62520</v>
      </c>
      <c r="I28" s="51"/>
      <c r="J28" s="51"/>
      <c r="K28" s="52"/>
      <c r="L28" s="30"/>
      <c r="M28" s="31"/>
      <c r="N28" s="30">
        <v>3112</v>
      </c>
      <c r="O28" s="31">
        <f t="shared" si="5"/>
        <v>62240</v>
      </c>
      <c r="P28" s="30">
        <v>3005</v>
      </c>
      <c r="Q28" s="27">
        <f t="shared" si="7"/>
        <v>60100</v>
      </c>
      <c r="R28" s="30">
        <v>3000</v>
      </c>
      <c r="S28" s="27">
        <f t="shared" si="6"/>
        <v>60000</v>
      </c>
      <c r="T28" s="43">
        <v>2096</v>
      </c>
      <c r="U28" s="44">
        <f t="shared" si="4"/>
        <v>41920</v>
      </c>
      <c r="V28" s="30">
        <v>2600</v>
      </c>
      <c r="W28" s="27">
        <f t="shared" si="8"/>
        <v>52000</v>
      </c>
      <c r="X28" s="30"/>
      <c r="Y28" s="31"/>
    </row>
    <row r="29" spans="1:25" s="37" customFormat="1" x14ac:dyDescent="0.25">
      <c r="A29" s="1">
        <v>26</v>
      </c>
      <c r="B29" s="5" t="s">
        <v>61</v>
      </c>
      <c r="C29" s="7" t="s">
        <v>62</v>
      </c>
      <c r="D29" s="5" t="s">
        <v>69</v>
      </c>
      <c r="E29" s="7" t="s">
        <v>19</v>
      </c>
      <c r="F29" s="8">
        <v>20</v>
      </c>
      <c r="G29" s="9">
        <v>3126</v>
      </c>
      <c r="H29" s="4">
        <f t="shared" si="0"/>
        <v>62520</v>
      </c>
      <c r="I29" s="51"/>
      <c r="J29" s="51"/>
      <c r="K29" s="52"/>
      <c r="L29" s="30"/>
      <c r="M29" s="31"/>
      <c r="N29" s="30">
        <v>3112</v>
      </c>
      <c r="O29" s="31">
        <f t="shared" si="5"/>
        <v>62240</v>
      </c>
      <c r="P29" s="30">
        <v>3005</v>
      </c>
      <c r="Q29" s="27">
        <f t="shared" si="7"/>
        <v>60100</v>
      </c>
      <c r="R29" s="30">
        <v>3000</v>
      </c>
      <c r="S29" s="27">
        <f t="shared" si="6"/>
        <v>60000</v>
      </c>
      <c r="T29" s="43">
        <v>1950</v>
      </c>
      <c r="U29" s="44">
        <f t="shared" si="4"/>
        <v>39000</v>
      </c>
      <c r="V29" s="30">
        <v>2600</v>
      </c>
      <c r="W29" s="27">
        <f t="shared" si="8"/>
        <v>52000</v>
      </c>
      <c r="X29" s="30"/>
      <c r="Y29" s="31"/>
    </row>
    <row r="30" spans="1:25" s="37" customFormat="1" x14ac:dyDescent="0.25">
      <c r="A30" s="1">
        <v>27</v>
      </c>
      <c r="B30" s="5" t="s">
        <v>61</v>
      </c>
      <c r="C30" s="7" t="s">
        <v>70</v>
      </c>
      <c r="D30" s="5" t="s">
        <v>71</v>
      </c>
      <c r="E30" s="7" t="s">
        <v>19</v>
      </c>
      <c r="F30" s="8">
        <v>30</v>
      </c>
      <c r="G30" s="9">
        <v>3126</v>
      </c>
      <c r="H30" s="4">
        <f t="shared" si="0"/>
        <v>93780</v>
      </c>
      <c r="I30" s="51"/>
      <c r="J30" s="51"/>
      <c r="K30" s="52"/>
      <c r="L30" s="30"/>
      <c r="M30" s="31"/>
      <c r="N30" s="30">
        <v>3112</v>
      </c>
      <c r="O30" s="31">
        <f t="shared" si="5"/>
        <v>93360</v>
      </c>
      <c r="P30" s="30">
        <v>3005</v>
      </c>
      <c r="Q30" s="27">
        <f t="shared" si="7"/>
        <v>90150</v>
      </c>
      <c r="R30" s="30">
        <v>3000</v>
      </c>
      <c r="S30" s="27">
        <f t="shared" si="6"/>
        <v>90000</v>
      </c>
      <c r="T30" s="43">
        <v>1885</v>
      </c>
      <c r="U30" s="44">
        <f t="shared" si="4"/>
        <v>56550</v>
      </c>
      <c r="V30" s="30">
        <v>2600</v>
      </c>
      <c r="W30" s="27">
        <f>F30*V30</f>
        <v>78000</v>
      </c>
      <c r="X30" s="30"/>
      <c r="Y30" s="31"/>
    </row>
    <row r="31" spans="1:25" s="37" customFormat="1" x14ac:dyDescent="0.25">
      <c r="A31" s="1">
        <v>28</v>
      </c>
      <c r="B31" s="5" t="s">
        <v>61</v>
      </c>
      <c r="C31" s="7" t="s">
        <v>70</v>
      </c>
      <c r="D31" s="5" t="s">
        <v>64</v>
      </c>
      <c r="E31" s="7" t="s">
        <v>19</v>
      </c>
      <c r="F31" s="8">
        <v>30</v>
      </c>
      <c r="G31" s="9">
        <v>3126</v>
      </c>
      <c r="H31" s="4">
        <f t="shared" si="0"/>
        <v>93780</v>
      </c>
      <c r="I31" s="51"/>
      <c r="J31" s="51"/>
      <c r="K31" s="52"/>
      <c r="L31" s="30"/>
      <c r="M31" s="31"/>
      <c r="N31" s="30">
        <v>3112</v>
      </c>
      <c r="O31" s="31">
        <f t="shared" si="5"/>
        <v>93360</v>
      </c>
      <c r="P31" s="30">
        <v>3005</v>
      </c>
      <c r="Q31" s="27">
        <f t="shared" si="7"/>
        <v>90150</v>
      </c>
      <c r="R31" s="30">
        <v>3000</v>
      </c>
      <c r="S31" s="27">
        <f t="shared" si="6"/>
        <v>90000</v>
      </c>
      <c r="T31" s="43">
        <v>1885</v>
      </c>
      <c r="U31" s="44">
        <f t="shared" si="4"/>
        <v>56550</v>
      </c>
      <c r="V31" s="30">
        <v>2600</v>
      </c>
      <c r="W31" s="27">
        <f>F31*V31</f>
        <v>78000</v>
      </c>
      <c r="X31" s="30"/>
      <c r="Y31" s="31"/>
    </row>
    <row r="32" spans="1:25" s="37" customFormat="1" x14ac:dyDescent="0.25">
      <c r="A32" s="1">
        <v>29</v>
      </c>
      <c r="B32" s="5" t="s">
        <v>61</v>
      </c>
      <c r="C32" s="7" t="s">
        <v>70</v>
      </c>
      <c r="D32" s="5" t="s">
        <v>65</v>
      </c>
      <c r="E32" s="7" t="s">
        <v>19</v>
      </c>
      <c r="F32" s="8">
        <v>20</v>
      </c>
      <c r="G32" s="9">
        <v>3126</v>
      </c>
      <c r="H32" s="4">
        <f t="shared" si="0"/>
        <v>62520</v>
      </c>
      <c r="I32" s="51"/>
      <c r="J32" s="51"/>
      <c r="K32" s="52"/>
      <c r="L32" s="30"/>
      <c r="M32" s="31"/>
      <c r="N32" s="30">
        <v>3112</v>
      </c>
      <c r="O32" s="31">
        <f t="shared" si="5"/>
        <v>62240</v>
      </c>
      <c r="P32" s="30">
        <v>3005</v>
      </c>
      <c r="Q32" s="27">
        <f t="shared" si="7"/>
        <v>60100</v>
      </c>
      <c r="R32" s="30">
        <v>3000</v>
      </c>
      <c r="S32" s="27">
        <f t="shared" si="6"/>
        <v>60000</v>
      </c>
      <c r="T32" s="43">
        <v>1885</v>
      </c>
      <c r="U32" s="44">
        <f t="shared" si="4"/>
        <v>37700</v>
      </c>
      <c r="V32" s="30">
        <v>2600</v>
      </c>
      <c r="W32" s="27">
        <f>F32*V32</f>
        <v>52000</v>
      </c>
      <c r="X32" s="30"/>
      <c r="Y32" s="31"/>
    </row>
    <row r="33" spans="1:26" s="37" customFormat="1" x14ac:dyDescent="0.25">
      <c r="A33" s="1">
        <v>30</v>
      </c>
      <c r="B33" s="5" t="s">
        <v>61</v>
      </c>
      <c r="C33" s="7" t="s">
        <v>70</v>
      </c>
      <c r="D33" s="5" t="s">
        <v>63</v>
      </c>
      <c r="E33" s="7" t="s">
        <v>19</v>
      </c>
      <c r="F33" s="8">
        <v>20</v>
      </c>
      <c r="G33" s="9">
        <v>3126</v>
      </c>
      <c r="H33" s="4">
        <f t="shared" si="0"/>
        <v>62520</v>
      </c>
      <c r="I33" s="51"/>
      <c r="J33" s="51"/>
      <c r="K33" s="52"/>
      <c r="L33" s="30"/>
      <c r="M33" s="31"/>
      <c r="N33" s="30">
        <v>3112</v>
      </c>
      <c r="O33" s="31">
        <f t="shared" si="5"/>
        <v>62240</v>
      </c>
      <c r="P33" s="30">
        <v>3005</v>
      </c>
      <c r="Q33" s="27">
        <f t="shared" si="7"/>
        <v>60100</v>
      </c>
      <c r="R33" s="30">
        <v>3000</v>
      </c>
      <c r="S33" s="27">
        <f t="shared" si="6"/>
        <v>60000</v>
      </c>
      <c r="T33" s="43">
        <v>1885</v>
      </c>
      <c r="U33" s="44">
        <f t="shared" si="4"/>
        <v>37700</v>
      </c>
      <c r="V33" s="30">
        <v>2600</v>
      </c>
      <c r="W33" s="27">
        <f t="shared" ref="W33:W39" si="9">F33*V33</f>
        <v>52000</v>
      </c>
      <c r="X33" s="30"/>
      <c r="Y33" s="31"/>
    </row>
    <row r="34" spans="1:26" s="37" customFormat="1" x14ac:dyDescent="0.25">
      <c r="A34" s="1">
        <v>31</v>
      </c>
      <c r="B34" s="5" t="s">
        <v>61</v>
      </c>
      <c r="C34" s="7" t="s">
        <v>70</v>
      </c>
      <c r="D34" s="5" t="s">
        <v>67</v>
      </c>
      <c r="E34" s="7" t="s">
        <v>19</v>
      </c>
      <c r="F34" s="8">
        <v>20</v>
      </c>
      <c r="G34" s="9">
        <v>3126</v>
      </c>
      <c r="H34" s="4">
        <f t="shared" si="0"/>
        <v>62520</v>
      </c>
      <c r="I34" s="51"/>
      <c r="J34" s="51"/>
      <c r="K34" s="52"/>
      <c r="L34" s="30"/>
      <c r="M34" s="31"/>
      <c r="N34" s="30">
        <v>3112</v>
      </c>
      <c r="O34" s="31">
        <f t="shared" si="5"/>
        <v>62240</v>
      </c>
      <c r="P34" s="30">
        <v>3005</v>
      </c>
      <c r="Q34" s="27">
        <f t="shared" si="7"/>
        <v>60100</v>
      </c>
      <c r="R34" s="30">
        <v>3000</v>
      </c>
      <c r="S34" s="27">
        <f t="shared" si="6"/>
        <v>60000</v>
      </c>
      <c r="T34" s="43">
        <v>1885</v>
      </c>
      <c r="U34" s="44">
        <f t="shared" si="4"/>
        <v>37700</v>
      </c>
      <c r="V34" s="30">
        <v>2600</v>
      </c>
      <c r="W34" s="27">
        <f t="shared" si="9"/>
        <v>52000</v>
      </c>
      <c r="X34" s="30"/>
      <c r="Y34" s="31"/>
    </row>
    <row r="35" spans="1:26" s="37" customFormat="1" x14ac:dyDescent="0.25">
      <c r="A35" s="1">
        <v>32</v>
      </c>
      <c r="B35" s="5" t="s">
        <v>61</v>
      </c>
      <c r="C35" s="7" t="s">
        <v>70</v>
      </c>
      <c r="D35" s="5" t="s">
        <v>68</v>
      </c>
      <c r="E35" s="7" t="s">
        <v>19</v>
      </c>
      <c r="F35" s="8">
        <v>20</v>
      </c>
      <c r="G35" s="9">
        <v>3126</v>
      </c>
      <c r="H35" s="4">
        <f t="shared" si="0"/>
        <v>62520</v>
      </c>
      <c r="I35" s="51"/>
      <c r="J35" s="51"/>
      <c r="K35" s="52"/>
      <c r="L35" s="30"/>
      <c r="M35" s="31"/>
      <c r="N35" s="30">
        <v>3112</v>
      </c>
      <c r="O35" s="31">
        <f t="shared" si="5"/>
        <v>62240</v>
      </c>
      <c r="P35" s="30">
        <v>3005</v>
      </c>
      <c r="Q35" s="27">
        <f t="shared" si="7"/>
        <v>60100</v>
      </c>
      <c r="R35" s="30">
        <v>3000</v>
      </c>
      <c r="S35" s="27">
        <f t="shared" si="6"/>
        <v>60000</v>
      </c>
      <c r="T35" s="30"/>
      <c r="U35" s="27"/>
      <c r="V35" s="43">
        <v>2600</v>
      </c>
      <c r="W35" s="44">
        <f t="shared" si="9"/>
        <v>52000</v>
      </c>
      <c r="X35" s="30"/>
      <c r="Y35" s="31"/>
    </row>
    <row r="36" spans="1:26" s="37" customFormat="1" x14ac:dyDescent="0.25">
      <c r="A36" s="1">
        <v>33</v>
      </c>
      <c r="B36" s="5" t="s">
        <v>61</v>
      </c>
      <c r="C36" s="7" t="s">
        <v>70</v>
      </c>
      <c r="D36" s="5" t="s">
        <v>69</v>
      </c>
      <c r="E36" s="7" t="s">
        <v>19</v>
      </c>
      <c r="F36" s="8">
        <v>20</v>
      </c>
      <c r="G36" s="9">
        <v>3126</v>
      </c>
      <c r="H36" s="4">
        <f t="shared" si="0"/>
        <v>62520</v>
      </c>
      <c r="I36" s="51"/>
      <c r="J36" s="51"/>
      <c r="K36" s="52"/>
      <c r="L36" s="30"/>
      <c r="M36" s="31"/>
      <c r="N36" s="30">
        <v>3112</v>
      </c>
      <c r="O36" s="31">
        <f t="shared" si="5"/>
        <v>62240</v>
      </c>
      <c r="P36" s="30">
        <v>3005</v>
      </c>
      <c r="Q36" s="27">
        <f t="shared" si="7"/>
        <v>60100</v>
      </c>
      <c r="R36" s="30"/>
      <c r="S36" s="27"/>
      <c r="T36" s="30"/>
      <c r="U36" s="27"/>
      <c r="V36" s="43">
        <v>2600</v>
      </c>
      <c r="W36" s="44">
        <f t="shared" si="9"/>
        <v>52000</v>
      </c>
      <c r="X36" s="30"/>
      <c r="Y36" s="31"/>
    </row>
    <row r="37" spans="1:26" s="37" customFormat="1" x14ac:dyDescent="0.25">
      <c r="A37" s="1">
        <v>34</v>
      </c>
      <c r="B37" s="5" t="s">
        <v>72</v>
      </c>
      <c r="C37" s="5" t="s">
        <v>72</v>
      </c>
      <c r="D37" s="10" t="s">
        <v>73</v>
      </c>
      <c r="E37" s="7" t="s">
        <v>19</v>
      </c>
      <c r="F37" s="8">
        <v>40</v>
      </c>
      <c r="G37" s="9">
        <v>4015</v>
      </c>
      <c r="H37" s="4">
        <f t="shared" si="0"/>
        <v>160600</v>
      </c>
      <c r="I37" s="51"/>
      <c r="J37" s="51"/>
      <c r="K37" s="52"/>
      <c r="L37" s="30"/>
      <c r="M37" s="31"/>
      <c r="N37" s="43">
        <v>4000</v>
      </c>
      <c r="O37" s="45">
        <f t="shared" si="5"/>
        <v>160000</v>
      </c>
      <c r="P37" s="30"/>
      <c r="Q37" s="27"/>
      <c r="R37" s="30"/>
      <c r="S37" s="27"/>
      <c r="T37" s="30"/>
      <c r="U37" s="27"/>
      <c r="V37" s="30"/>
      <c r="W37" s="27"/>
      <c r="X37" s="30"/>
      <c r="Y37" s="31"/>
    </row>
    <row r="38" spans="1:26" s="37" customFormat="1" x14ac:dyDescent="0.25">
      <c r="A38" s="1">
        <v>35</v>
      </c>
      <c r="B38" s="5" t="s">
        <v>74</v>
      </c>
      <c r="C38" s="15" t="s">
        <v>75</v>
      </c>
      <c r="D38" s="16" t="s">
        <v>76</v>
      </c>
      <c r="E38" s="7" t="s">
        <v>7</v>
      </c>
      <c r="F38" s="8" t="s">
        <v>77</v>
      </c>
      <c r="G38" s="9">
        <v>3930</v>
      </c>
      <c r="H38" s="4">
        <f t="shared" si="0"/>
        <v>78600</v>
      </c>
      <c r="I38" s="51"/>
      <c r="J38" s="51"/>
      <c r="K38" s="52"/>
      <c r="L38" s="30"/>
      <c r="M38" s="31"/>
      <c r="N38" s="43">
        <v>3900</v>
      </c>
      <c r="O38" s="45">
        <f t="shared" si="5"/>
        <v>78000</v>
      </c>
      <c r="P38" s="30"/>
      <c r="Q38" s="27"/>
      <c r="R38" s="30"/>
      <c r="S38" s="27"/>
      <c r="T38" s="30"/>
      <c r="U38" s="27"/>
      <c r="V38" s="30"/>
      <c r="W38" s="27"/>
      <c r="X38" s="30"/>
      <c r="Y38" s="31"/>
    </row>
    <row r="39" spans="1:26" s="37" customFormat="1" x14ac:dyDescent="0.25">
      <c r="A39" s="1">
        <v>36</v>
      </c>
      <c r="B39" s="5" t="s">
        <v>74</v>
      </c>
      <c r="C39" s="15" t="s">
        <v>78</v>
      </c>
      <c r="D39" s="16" t="s">
        <v>79</v>
      </c>
      <c r="E39" s="7" t="s">
        <v>7</v>
      </c>
      <c r="F39" s="8" t="s">
        <v>80</v>
      </c>
      <c r="G39" s="9">
        <v>1418</v>
      </c>
      <c r="H39" s="4">
        <f t="shared" si="0"/>
        <v>141800</v>
      </c>
      <c r="I39" s="51"/>
      <c r="J39" s="51"/>
      <c r="K39" s="52"/>
      <c r="L39" s="30"/>
      <c r="M39" s="31"/>
      <c r="N39" s="30"/>
      <c r="O39" s="31"/>
      <c r="P39" s="30"/>
      <c r="Q39" s="27"/>
      <c r="R39" s="30"/>
      <c r="S39" s="27"/>
      <c r="T39" s="30"/>
      <c r="U39" s="27"/>
      <c r="V39" s="34">
        <v>3900</v>
      </c>
      <c r="W39" s="42">
        <f t="shared" si="9"/>
        <v>390000</v>
      </c>
      <c r="X39" s="30"/>
      <c r="Y39" s="31"/>
    </row>
    <row r="40" spans="1:26" s="37" customFormat="1" x14ac:dyDescent="0.25">
      <c r="A40" s="1">
        <v>37</v>
      </c>
      <c r="B40" s="5" t="s">
        <v>81</v>
      </c>
      <c r="C40" s="5" t="s">
        <v>82</v>
      </c>
      <c r="D40" s="5"/>
      <c r="E40" s="7" t="s">
        <v>7</v>
      </c>
      <c r="F40" s="8">
        <v>6</v>
      </c>
      <c r="G40" s="9">
        <v>5130</v>
      </c>
      <c r="H40" s="4">
        <f t="shared" si="0"/>
        <v>30780</v>
      </c>
      <c r="I40" s="51"/>
      <c r="J40" s="51"/>
      <c r="K40" s="52"/>
      <c r="L40" s="30"/>
      <c r="M40" s="31"/>
      <c r="N40" s="30">
        <v>5130</v>
      </c>
      <c r="O40" s="31">
        <f>F40*N40</f>
        <v>30780</v>
      </c>
      <c r="P40" s="30"/>
      <c r="Q40" s="27"/>
      <c r="R40" s="30"/>
      <c r="S40" s="27"/>
      <c r="T40" s="43">
        <v>5110</v>
      </c>
      <c r="U40" s="44">
        <f>F40*T40</f>
        <v>30660</v>
      </c>
      <c r="V40" s="30"/>
      <c r="W40" s="27"/>
      <c r="X40" s="30"/>
      <c r="Y40" s="31"/>
    </row>
    <row r="41" spans="1:26" s="37" customFormat="1" x14ac:dyDescent="0.25">
      <c r="A41" s="1">
        <v>38</v>
      </c>
      <c r="B41" s="5" t="s">
        <v>83</v>
      </c>
      <c r="C41" s="5" t="s">
        <v>83</v>
      </c>
      <c r="D41" s="5" t="s">
        <v>84</v>
      </c>
      <c r="E41" s="7" t="s">
        <v>85</v>
      </c>
      <c r="F41" s="8">
        <v>15</v>
      </c>
      <c r="G41" s="9">
        <v>640</v>
      </c>
      <c r="H41" s="4">
        <f t="shared" si="0"/>
        <v>9600</v>
      </c>
      <c r="I41" s="51"/>
      <c r="J41" s="51"/>
      <c r="K41" s="52"/>
      <c r="L41" s="30"/>
      <c r="M41" s="31"/>
      <c r="N41" s="30"/>
      <c r="O41" s="31"/>
      <c r="P41" s="30"/>
      <c r="Q41" s="27"/>
      <c r="R41" s="30"/>
      <c r="S41" s="27"/>
      <c r="T41" s="30"/>
      <c r="U41" s="27"/>
      <c r="V41" s="30"/>
      <c r="W41" s="27"/>
      <c r="X41" s="30"/>
      <c r="Y41" s="31"/>
      <c r="Z41" s="37" t="s">
        <v>136</v>
      </c>
    </row>
    <row r="42" spans="1:26" s="37" customFormat="1" ht="36" x14ac:dyDescent="0.25">
      <c r="A42" s="1">
        <v>39</v>
      </c>
      <c r="B42" s="5" t="s">
        <v>86</v>
      </c>
      <c r="C42" s="5" t="s">
        <v>86</v>
      </c>
      <c r="D42" s="38" t="s">
        <v>87</v>
      </c>
      <c r="E42" s="7" t="s">
        <v>19</v>
      </c>
      <c r="F42" s="8">
        <v>50</v>
      </c>
      <c r="G42" s="9">
        <v>1928</v>
      </c>
      <c r="H42" s="4">
        <f t="shared" si="0"/>
        <v>96400</v>
      </c>
      <c r="I42" s="51"/>
      <c r="J42" s="51"/>
      <c r="K42" s="52"/>
      <c r="L42" s="30"/>
      <c r="M42" s="31"/>
      <c r="N42" s="30"/>
      <c r="O42" s="31"/>
      <c r="P42" s="30"/>
      <c r="Q42" s="27"/>
      <c r="R42" s="30"/>
      <c r="S42" s="27"/>
      <c r="T42" s="30"/>
      <c r="U42" s="27"/>
      <c r="V42" s="30"/>
      <c r="W42" s="27"/>
      <c r="X42" s="30"/>
      <c r="Y42" s="31"/>
      <c r="Z42" s="37" t="s">
        <v>136</v>
      </c>
    </row>
    <row r="43" spans="1:26" s="37" customFormat="1" x14ac:dyDescent="0.25">
      <c r="A43" s="1">
        <v>40</v>
      </c>
      <c r="B43" s="5" t="s">
        <v>88</v>
      </c>
      <c r="C43" s="5" t="s">
        <v>89</v>
      </c>
      <c r="D43" s="5" t="s">
        <v>90</v>
      </c>
      <c r="E43" s="7" t="s">
        <v>91</v>
      </c>
      <c r="F43" s="17">
        <v>20</v>
      </c>
      <c r="G43" s="9">
        <v>26180</v>
      </c>
      <c r="H43" s="4">
        <f t="shared" si="0"/>
        <v>523600</v>
      </c>
      <c r="I43" s="51"/>
      <c r="J43" s="51"/>
      <c r="K43" s="52"/>
      <c r="L43" s="30"/>
      <c r="M43" s="31"/>
      <c r="N43" s="30"/>
      <c r="O43" s="31"/>
      <c r="P43" s="30"/>
      <c r="Q43" s="27"/>
      <c r="R43" s="30"/>
      <c r="S43" s="27"/>
      <c r="T43" s="30"/>
      <c r="U43" s="27"/>
      <c r="V43" s="43">
        <v>25000</v>
      </c>
      <c r="W43" s="44">
        <f>F43*V43</f>
        <v>500000</v>
      </c>
      <c r="X43" s="30"/>
      <c r="Y43" s="31"/>
    </row>
    <row r="44" spans="1:26" s="37" customFormat="1" x14ac:dyDescent="0.25">
      <c r="A44" s="1">
        <v>41</v>
      </c>
      <c r="B44" s="5" t="s">
        <v>92</v>
      </c>
      <c r="C44" s="5" t="s">
        <v>92</v>
      </c>
      <c r="D44" s="5" t="s">
        <v>93</v>
      </c>
      <c r="E44" s="7" t="s">
        <v>23</v>
      </c>
      <c r="F44" s="8">
        <v>4</v>
      </c>
      <c r="G44" s="9">
        <v>30176</v>
      </c>
      <c r="H44" s="4">
        <f t="shared" si="0"/>
        <v>120704</v>
      </c>
      <c r="I44" s="51"/>
      <c r="J44" s="51"/>
      <c r="K44" s="52"/>
      <c r="L44" s="30"/>
      <c r="M44" s="31"/>
      <c r="N44" s="30">
        <v>30155</v>
      </c>
      <c r="O44" s="31">
        <f t="shared" ref="O44:O52" si="10">F44*N44</f>
        <v>120620</v>
      </c>
      <c r="P44" s="30"/>
      <c r="Q44" s="27"/>
      <c r="R44" s="30">
        <v>30000</v>
      </c>
      <c r="S44" s="27">
        <f>F44*R44</f>
        <v>120000</v>
      </c>
      <c r="T44" s="43">
        <v>28380</v>
      </c>
      <c r="U44" s="44">
        <f>F44*T44</f>
        <v>113520</v>
      </c>
      <c r="V44" s="30">
        <v>29000</v>
      </c>
      <c r="W44" s="27">
        <f>F44*V44</f>
        <v>116000</v>
      </c>
      <c r="X44" s="30"/>
      <c r="Y44" s="31"/>
    </row>
    <row r="45" spans="1:26" s="37" customFormat="1" x14ac:dyDescent="0.25">
      <c r="A45" s="1">
        <v>42</v>
      </c>
      <c r="B45" s="5" t="s">
        <v>94</v>
      </c>
      <c r="C45" s="5" t="s">
        <v>94</v>
      </c>
      <c r="D45" s="5" t="s">
        <v>95</v>
      </c>
      <c r="E45" s="7" t="s">
        <v>19</v>
      </c>
      <c r="F45" s="8">
        <v>50</v>
      </c>
      <c r="G45" s="9">
        <v>2380</v>
      </c>
      <c r="H45" s="4">
        <f t="shared" si="0"/>
        <v>119000</v>
      </c>
      <c r="I45" s="51"/>
      <c r="J45" s="51"/>
      <c r="K45" s="52"/>
      <c r="L45" s="30"/>
      <c r="M45" s="31"/>
      <c r="N45" s="30">
        <v>2376</v>
      </c>
      <c r="O45" s="31">
        <f t="shared" si="10"/>
        <v>118800</v>
      </c>
      <c r="P45" s="30">
        <v>2150</v>
      </c>
      <c r="Q45" s="27">
        <f>F45*P45</f>
        <v>107500</v>
      </c>
      <c r="R45" s="30">
        <v>2300</v>
      </c>
      <c r="S45" s="27">
        <f>F45*R45</f>
        <v>115000</v>
      </c>
      <c r="T45" s="43">
        <v>1996</v>
      </c>
      <c r="U45" s="44">
        <f>F45*T45</f>
        <v>99800</v>
      </c>
      <c r="V45" s="30"/>
      <c r="W45" s="27"/>
      <c r="X45" s="30">
        <v>2025</v>
      </c>
      <c r="Y45" s="31">
        <f>F45*X45</f>
        <v>101250</v>
      </c>
    </row>
    <row r="46" spans="1:26" s="37" customFormat="1" ht="18.75" customHeight="1" x14ac:dyDescent="0.25">
      <c r="A46" s="1">
        <v>43</v>
      </c>
      <c r="B46" s="5" t="s">
        <v>96</v>
      </c>
      <c r="C46" s="10" t="s">
        <v>97</v>
      </c>
      <c r="D46" s="10"/>
      <c r="E46" s="7" t="s">
        <v>23</v>
      </c>
      <c r="F46" s="8">
        <v>5000</v>
      </c>
      <c r="G46" s="9">
        <v>22</v>
      </c>
      <c r="H46" s="4">
        <f t="shared" si="0"/>
        <v>110000</v>
      </c>
      <c r="I46" s="51"/>
      <c r="J46" s="51"/>
      <c r="K46" s="52"/>
      <c r="L46" s="30"/>
      <c r="M46" s="31"/>
      <c r="N46" s="30">
        <v>22</v>
      </c>
      <c r="O46" s="31">
        <f t="shared" si="10"/>
        <v>110000</v>
      </c>
      <c r="P46" s="30"/>
      <c r="Q46" s="27"/>
      <c r="R46" s="30"/>
      <c r="S46" s="27"/>
      <c r="T46" s="30"/>
      <c r="U46" s="27"/>
      <c r="V46" s="30"/>
      <c r="W46" s="27"/>
      <c r="X46" s="43">
        <v>15</v>
      </c>
      <c r="Y46" s="45">
        <f>F46*X46</f>
        <v>75000</v>
      </c>
    </row>
    <row r="47" spans="1:26" s="37" customFormat="1" ht="17.25" customHeight="1" x14ac:dyDescent="0.25">
      <c r="A47" s="1">
        <v>44</v>
      </c>
      <c r="B47" s="5" t="s">
        <v>98</v>
      </c>
      <c r="C47" s="5" t="s">
        <v>99</v>
      </c>
      <c r="D47" s="5"/>
      <c r="E47" s="7" t="s">
        <v>23</v>
      </c>
      <c r="F47" s="8">
        <v>40</v>
      </c>
      <c r="G47" s="9">
        <v>1656</v>
      </c>
      <c r="H47" s="4">
        <f t="shared" si="0"/>
        <v>66240</v>
      </c>
      <c r="I47" s="51"/>
      <c r="J47" s="51"/>
      <c r="K47" s="52"/>
      <c r="L47" s="30"/>
      <c r="M47" s="31"/>
      <c r="N47" s="30">
        <v>1623</v>
      </c>
      <c r="O47" s="31">
        <f t="shared" si="10"/>
        <v>64920</v>
      </c>
      <c r="P47" s="30"/>
      <c r="Q47" s="27"/>
      <c r="R47" s="30">
        <v>1600</v>
      </c>
      <c r="S47" s="27">
        <f>F47*R47</f>
        <v>64000</v>
      </c>
      <c r="T47" s="43">
        <v>1586</v>
      </c>
      <c r="U47" s="44">
        <f>F47*T47</f>
        <v>63440</v>
      </c>
      <c r="V47" s="30"/>
      <c r="W47" s="27"/>
      <c r="X47" s="30"/>
      <c r="Y47" s="31"/>
    </row>
    <row r="48" spans="1:26" s="37" customFormat="1" ht="71.25" customHeight="1" x14ac:dyDescent="0.25">
      <c r="A48" s="1">
        <v>45</v>
      </c>
      <c r="B48" s="5" t="s">
        <v>100</v>
      </c>
      <c r="C48" s="5" t="s">
        <v>101</v>
      </c>
      <c r="D48" s="39" t="s">
        <v>102</v>
      </c>
      <c r="E48" s="7" t="s">
        <v>19</v>
      </c>
      <c r="F48" s="8">
        <v>4</v>
      </c>
      <c r="G48" s="9">
        <v>44135</v>
      </c>
      <c r="H48" s="4">
        <f t="shared" si="0"/>
        <v>176540</v>
      </c>
      <c r="I48" s="51"/>
      <c r="J48" s="51"/>
      <c r="K48" s="52"/>
      <c r="L48" s="30"/>
      <c r="M48" s="31"/>
      <c r="N48" s="43">
        <v>44124</v>
      </c>
      <c r="O48" s="45">
        <f t="shared" si="10"/>
        <v>176496</v>
      </c>
      <c r="P48" s="30"/>
      <c r="Q48" s="27"/>
      <c r="R48" s="30"/>
      <c r="S48" s="27"/>
      <c r="T48" s="30"/>
      <c r="U48" s="27"/>
      <c r="V48" s="30"/>
      <c r="W48" s="27"/>
      <c r="X48" s="30"/>
      <c r="Y48" s="31"/>
    </row>
    <row r="49" spans="1:25" s="37" customFormat="1" ht="24" x14ac:dyDescent="0.25">
      <c r="A49" s="1">
        <v>46</v>
      </c>
      <c r="B49" s="5" t="s">
        <v>103</v>
      </c>
      <c r="C49" s="5" t="s">
        <v>104</v>
      </c>
      <c r="D49" s="5" t="s">
        <v>105</v>
      </c>
      <c r="E49" s="7" t="s">
        <v>19</v>
      </c>
      <c r="F49" s="8">
        <v>50</v>
      </c>
      <c r="G49" s="9">
        <v>15000</v>
      </c>
      <c r="H49" s="4">
        <f t="shared" si="0"/>
        <v>750000</v>
      </c>
      <c r="I49" s="51"/>
      <c r="J49" s="51"/>
      <c r="K49" s="52"/>
      <c r="L49" s="30"/>
      <c r="M49" s="31"/>
      <c r="N49" s="30">
        <v>12350</v>
      </c>
      <c r="O49" s="31">
        <f t="shared" si="10"/>
        <v>617500</v>
      </c>
      <c r="P49" s="30"/>
      <c r="Q49" s="27"/>
      <c r="R49" s="30">
        <v>14000</v>
      </c>
      <c r="S49" s="27">
        <f>F49*R49</f>
        <v>700000</v>
      </c>
      <c r="T49" s="30"/>
      <c r="U49" s="27"/>
      <c r="V49" s="30">
        <v>13000</v>
      </c>
      <c r="W49" s="27">
        <f>F49*V49</f>
        <v>650000</v>
      </c>
      <c r="X49" s="43">
        <v>11340</v>
      </c>
      <c r="Y49" s="45">
        <f>F49*X49</f>
        <v>567000</v>
      </c>
    </row>
    <row r="50" spans="1:25" s="37" customFormat="1" x14ac:dyDescent="0.25">
      <c r="A50" s="1">
        <v>47</v>
      </c>
      <c r="B50" s="5" t="s">
        <v>106</v>
      </c>
      <c r="C50" s="5" t="s">
        <v>107</v>
      </c>
      <c r="D50" s="5" t="s">
        <v>108</v>
      </c>
      <c r="E50" s="7" t="s">
        <v>19</v>
      </c>
      <c r="F50" s="18">
        <v>30</v>
      </c>
      <c r="G50" s="9">
        <v>37331</v>
      </c>
      <c r="H50" s="4">
        <f t="shared" si="0"/>
        <v>1119930</v>
      </c>
      <c r="I50" s="51"/>
      <c r="J50" s="51"/>
      <c r="K50" s="52"/>
      <c r="L50" s="30"/>
      <c r="M50" s="31"/>
      <c r="N50" s="30">
        <v>37126</v>
      </c>
      <c r="O50" s="31">
        <f t="shared" si="10"/>
        <v>1113780</v>
      </c>
      <c r="P50" s="30">
        <v>32200</v>
      </c>
      <c r="Q50" s="27">
        <f>F50*P50</f>
        <v>966000</v>
      </c>
      <c r="R50" s="30">
        <v>35000</v>
      </c>
      <c r="S50" s="27">
        <f>F50*R50</f>
        <v>1050000</v>
      </c>
      <c r="T50" s="30"/>
      <c r="U50" s="27"/>
      <c r="V50" s="43">
        <v>32000</v>
      </c>
      <c r="W50" s="44">
        <f>F50*V50</f>
        <v>960000</v>
      </c>
      <c r="X50" s="43">
        <v>31050</v>
      </c>
      <c r="Y50" s="45">
        <f>F50*X50</f>
        <v>931500</v>
      </c>
    </row>
    <row r="51" spans="1:25" s="37" customFormat="1" x14ac:dyDescent="0.25">
      <c r="A51" s="1">
        <v>48</v>
      </c>
      <c r="B51" s="5" t="s">
        <v>109</v>
      </c>
      <c r="C51" s="5" t="s">
        <v>110</v>
      </c>
      <c r="D51" s="5" t="s">
        <v>95</v>
      </c>
      <c r="E51" s="7" t="s">
        <v>23</v>
      </c>
      <c r="F51" s="8">
        <v>10</v>
      </c>
      <c r="G51" s="9">
        <v>5025</v>
      </c>
      <c r="H51" s="4">
        <f t="shared" si="0"/>
        <v>50250</v>
      </c>
      <c r="I51" s="51"/>
      <c r="J51" s="51"/>
      <c r="K51" s="52"/>
      <c r="L51" s="30"/>
      <c r="M51" s="31"/>
      <c r="N51" s="30">
        <v>4987</v>
      </c>
      <c r="O51" s="31">
        <f t="shared" si="10"/>
        <v>49870</v>
      </c>
      <c r="P51" s="30">
        <v>4950</v>
      </c>
      <c r="Q51" s="27">
        <f>F51*P51</f>
        <v>49500</v>
      </c>
      <c r="R51" s="30"/>
      <c r="S51" s="27"/>
      <c r="T51" s="30"/>
      <c r="U51" s="27"/>
      <c r="V51" s="43">
        <v>4900</v>
      </c>
      <c r="W51" s="44">
        <f>F51*V51</f>
        <v>49000</v>
      </c>
      <c r="X51" s="30"/>
      <c r="Y51" s="31"/>
    </row>
    <row r="52" spans="1:25" s="37" customFormat="1" x14ac:dyDescent="0.25">
      <c r="A52" s="1">
        <v>49</v>
      </c>
      <c r="B52" s="5" t="s">
        <v>111</v>
      </c>
      <c r="C52" s="15" t="s">
        <v>112</v>
      </c>
      <c r="D52" s="16" t="s">
        <v>113</v>
      </c>
      <c r="E52" s="7" t="s">
        <v>19</v>
      </c>
      <c r="F52" s="8">
        <v>25</v>
      </c>
      <c r="G52" s="9">
        <v>16000</v>
      </c>
      <c r="H52" s="4">
        <f t="shared" si="0"/>
        <v>400000</v>
      </c>
      <c r="I52" s="51"/>
      <c r="J52" s="51"/>
      <c r="K52" s="52"/>
      <c r="L52" s="30"/>
      <c r="M52" s="31"/>
      <c r="N52" s="43">
        <v>3216</v>
      </c>
      <c r="O52" s="45">
        <f t="shared" si="10"/>
        <v>80400</v>
      </c>
      <c r="P52" s="30"/>
      <c r="Q52" s="27"/>
      <c r="R52" s="30">
        <v>5000</v>
      </c>
      <c r="S52" s="27">
        <f>F52*R52</f>
        <v>125000</v>
      </c>
      <c r="T52" s="30"/>
      <c r="U52" s="27"/>
      <c r="V52" s="30">
        <v>12000</v>
      </c>
      <c r="W52" s="27">
        <f t="shared" ref="W52:W53" si="11">F52*V52</f>
        <v>300000</v>
      </c>
      <c r="X52" s="30"/>
      <c r="Y52" s="31"/>
    </row>
    <row r="53" spans="1:25" s="37" customFormat="1" x14ac:dyDescent="0.25">
      <c r="A53" s="1">
        <v>50</v>
      </c>
      <c r="B53" s="5" t="s">
        <v>114</v>
      </c>
      <c r="C53" s="5" t="s">
        <v>115</v>
      </c>
      <c r="D53" s="5" t="s">
        <v>116</v>
      </c>
      <c r="E53" s="7" t="s">
        <v>91</v>
      </c>
      <c r="F53" s="17">
        <v>50</v>
      </c>
      <c r="G53" s="9">
        <v>26180</v>
      </c>
      <c r="H53" s="4">
        <f t="shared" si="0"/>
        <v>1309000</v>
      </c>
      <c r="I53" s="51"/>
      <c r="J53" s="51"/>
      <c r="K53" s="52"/>
      <c r="L53" s="30"/>
      <c r="M53" s="31"/>
      <c r="N53" s="30"/>
      <c r="O53" s="31"/>
      <c r="P53" s="34">
        <v>22500</v>
      </c>
      <c r="Q53" s="42">
        <f>F53*P53</f>
        <v>1125000</v>
      </c>
      <c r="R53" s="30">
        <v>26000</v>
      </c>
      <c r="S53" s="27">
        <f>F53*R53</f>
        <v>1300000</v>
      </c>
      <c r="T53" s="30"/>
      <c r="U53" s="27"/>
      <c r="V53" s="43">
        <v>24000</v>
      </c>
      <c r="W53" s="44">
        <f t="shared" si="11"/>
        <v>1200000</v>
      </c>
      <c r="X53" s="34">
        <v>19500</v>
      </c>
      <c r="Y53" s="35">
        <f>F53*X53</f>
        <v>975000</v>
      </c>
    </row>
    <row r="54" spans="1:25" s="37" customFormat="1" ht="29.25" customHeight="1" x14ac:dyDescent="0.25">
      <c r="A54" s="1">
        <v>51</v>
      </c>
      <c r="B54" s="5" t="s">
        <v>117</v>
      </c>
      <c r="C54" s="5" t="s">
        <v>117</v>
      </c>
      <c r="D54" s="10" t="s">
        <v>118</v>
      </c>
      <c r="E54" s="7" t="s">
        <v>19</v>
      </c>
      <c r="F54" s="8">
        <v>300</v>
      </c>
      <c r="G54" s="9">
        <v>2800</v>
      </c>
      <c r="H54" s="4">
        <f t="shared" si="0"/>
        <v>840000</v>
      </c>
      <c r="I54" s="51"/>
      <c r="J54" s="51"/>
      <c r="K54" s="52"/>
      <c r="L54" s="30"/>
      <c r="M54" s="31"/>
      <c r="N54" s="30">
        <v>2710</v>
      </c>
      <c r="O54" s="31">
        <f>F54*N54</f>
        <v>813000</v>
      </c>
      <c r="P54" s="43">
        <v>2300</v>
      </c>
      <c r="Q54" s="44">
        <f>F54*P54</f>
        <v>690000</v>
      </c>
      <c r="R54" s="30"/>
      <c r="S54" s="27"/>
      <c r="T54" s="30"/>
      <c r="U54" s="27"/>
      <c r="V54" s="30">
        <v>2400</v>
      </c>
      <c r="W54" s="27">
        <f>F54*V54</f>
        <v>720000</v>
      </c>
      <c r="X54" s="30"/>
      <c r="Y54" s="31"/>
    </row>
    <row r="55" spans="1:25" s="37" customFormat="1" ht="23.25" customHeight="1" x14ac:dyDescent="0.25">
      <c r="A55" s="1">
        <v>52</v>
      </c>
      <c r="B55" s="5" t="s">
        <v>119</v>
      </c>
      <c r="C55" s="5" t="s">
        <v>119</v>
      </c>
      <c r="D55" s="40" t="s">
        <v>120</v>
      </c>
      <c r="E55" s="7" t="s">
        <v>23</v>
      </c>
      <c r="F55" s="8">
        <v>10</v>
      </c>
      <c r="G55" s="9">
        <v>18500</v>
      </c>
      <c r="H55" s="4">
        <f t="shared" si="0"/>
        <v>185000</v>
      </c>
      <c r="I55" s="51"/>
      <c r="J55" s="51"/>
      <c r="K55" s="52"/>
      <c r="L55" s="30"/>
      <c r="M55" s="31"/>
      <c r="N55" s="30"/>
      <c r="O55" s="31"/>
      <c r="P55" s="30"/>
      <c r="Q55" s="27"/>
      <c r="R55" s="30"/>
      <c r="S55" s="27"/>
      <c r="T55" s="43">
        <v>4340</v>
      </c>
      <c r="U55" s="44">
        <f>F55*T55</f>
        <v>43400</v>
      </c>
      <c r="V55" s="30">
        <v>16000</v>
      </c>
      <c r="W55" s="27">
        <f>F55*V55</f>
        <v>160000</v>
      </c>
      <c r="X55" s="30"/>
      <c r="Y55" s="31"/>
    </row>
    <row r="56" spans="1:25" s="37" customFormat="1" ht="24" x14ac:dyDescent="0.25">
      <c r="A56" s="1">
        <v>53</v>
      </c>
      <c r="B56" s="5" t="s">
        <v>121</v>
      </c>
      <c r="C56" s="5" t="s">
        <v>122</v>
      </c>
      <c r="D56" s="5"/>
      <c r="E56" s="7" t="s">
        <v>23</v>
      </c>
      <c r="F56" s="8">
        <v>30</v>
      </c>
      <c r="G56" s="9">
        <v>1325</v>
      </c>
      <c r="H56" s="4">
        <f t="shared" si="0"/>
        <v>39750</v>
      </c>
      <c r="I56" s="51"/>
      <c r="J56" s="51"/>
      <c r="K56" s="52"/>
      <c r="L56" s="30"/>
      <c r="M56" s="31"/>
      <c r="N56" s="30">
        <v>1300</v>
      </c>
      <c r="O56" s="31">
        <f>F56*N56</f>
        <v>39000</v>
      </c>
      <c r="P56" s="30"/>
      <c r="Q56" s="27"/>
      <c r="R56" s="30">
        <v>1300</v>
      </c>
      <c r="S56" s="27">
        <f>F56*R56</f>
        <v>39000</v>
      </c>
      <c r="T56" s="30">
        <v>1300</v>
      </c>
      <c r="U56" s="27">
        <f>F56*T56</f>
        <v>39000</v>
      </c>
      <c r="V56" s="43">
        <v>1200</v>
      </c>
      <c r="W56" s="44">
        <f>F56*V56</f>
        <v>36000</v>
      </c>
      <c r="X56" s="30"/>
      <c r="Y56" s="31"/>
    </row>
    <row r="57" spans="1:25" s="37" customFormat="1" x14ac:dyDescent="0.25">
      <c r="A57" s="1">
        <v>54</v>
      </c>
      <c r="B57" s="5" t="s">
        <v>123</v>
      </c>
      <c r="C57" s="5" t="s">
        <v>124</v>
      </c>
      <c r="D57" s="5"/>
      <c r="E57" s="7" t="s">
        <v>23</v>
      </c>
      <c r="F57" s="8">
        <v>20</v>
      </c>
      <c r="G57" s="9">
        <v>1214</v>
      </c>
      <c r="H57" s="4">
        <f t="shared" si="0"/>
        <v>24280</v>
      </c>
      <c r="I57" s="51"/>
      <c r="J57" s="51"/>
      <c r="K57" s="52"/>
      <c r="L57" s="30"/>
      <c r="M57" s="31"/>
      <c r="N57" s="30">
        <v>1210</v>
      </c>
      <c r="O57" s="31">
        <f>F57*N57</f>
        <v>24200</v>
      </c>
      <c r="P57" s="30"/>
      <c r="Q57" s="27"/>
      <c r="R57" s="30"/>
      <c r="S57" s="27"/>
      <c r="T57" s="30"/>
      <c r="U57" s="27"/>
      <c r="V57" s="43">
        <v>1200</v>
      </c>
      <c r="W57" s="44">
        <f>F57*V57</f>
        <v>24000</v>
      </c>
      <c r="X57" s="30"/>
      <c r="Y57" s="31"/>
    </row>
    <row r="58" spans="1:25" s="37" customFormat="1" x14ac:dyDescent="0.25">
      <c r="A58" s="1">
        <v>55</v>
      </c>
      <c r="B58" s="5" t="s">
        <v>125</v>
      </c>
      <c r="C58" s="15" t="s">
        <v>112</v>
      </c>
      <c r="D58" s="16"/>
      <c r="E58" s="7" t="s">
        <v>19</v>
      </c>
      <c r="F58" s="8">
        <v>10</v>
      </c>
      <c r="G58" s="9">
        <v>55981</v>
      </c>
      <c r="H58" s="4">
        <f t="shared" si="0"/>
        <v>559810</v>
      </c>
      <c r="I58" s="51"/>
      <c r="J58" s="51"/>
      <c r="K58" s="52"/>
      <c r="L58" s="30"/>
      <c r="M58" s="31"/>
      <c r="N58" s="30">
        <v>55754</v>
      </c>
      <c r="O58" s="31">
        <f>F58*N58</f>
        <v>557540</v>
      </c>
      <c r="P58" s="30">
        <v>44550</v>
      </c>
      <c r="Q58" s="27">
        <f>F58*P58</f>
        <v>445500</v>
      </c>
      <c r="R58" s="30">
        <v>54000</v>
      </c>
      <c r="S58" s="27">
        <f>F58*R58</f>
        <v>540000</v>
      </c>
      <c r="T58" s="30">
        <v>48970</v>
      </c>
      <c r="U58" s="27">
        <f>F58*T58</f>
        <v>489700</v>
      </c>
      <c r="V58" s="30">
        <v>45000</v>
      </c>
      <c r="W58" s="27">
        <f>F58*V58</f>
        <v>450000</v>
      </c>
      <c r="X58" s="43">
        <v>43875</v>
      </c>
      <c r="Y58" s="45">
        <f>F58*X58</f>
        <v>438750</v>
      </c>
    </row>
    <row r="59" spans="1:25" ht="12.75" thickBot="1" x14ac:dyDescent="0.3">
      <c r="A59" s="20"/>
      <c r="B59" s="19" t="s">
        <v>126</v>
      </c>
      <c r="C59" s="20"/>
      <c r="D59" s="20"/>
      <c r="E59" s="20"/>
      <c r="F59" s="21"/>
      <c r="G59" s="22"/>
      <c r="H59" s="23">
        <f>SUM(H4:H58)</f>
        <v>13277227</v>
      </c>
      <c r="I59" s="51"/>
      <c r="J59" s="51"/>
      <c r="K59" s="52"/>
      <c r="L59" s="36"/>
      <c r="M59" s="57">
        <f>M6</f>
        <v>311750</v>
      </c>
      <c r="N59" s="36"/>
      <c r="O59" s="57">
        <f>O11+O14+O16+O18+O20+O22+O37+O38+O48+O52</f>
        <v>1001196</v>
      </c>
      <c r="P59" s="36"/>
      <c r="Q59" s="58">
        <f>Q4+Q9+Q21+Q54</f>
        <v>810000</v>
      </c>
      <c r="R59" s="36"/>
      <c r="S59" s="58">
        <f>S10+S12+S15</f>
        <v>126500</v>
      </c>
      <c r="T59" s="36"/>
      <c r="U59" s="58">
        <f>U17+U19+U23+U24+U25+U26+U27+U28+U29+U30+U31+U32+U33+U34+U40+U44+U45+U47+U55</f>
        <v>936755</v>
      </c>
      <c r="V59" s="36"/>
      <c r="W59" s="58">
        <f>W7+W13+W35+W36+W43+W50+W51+W53+W56+W57</f>
        <v>4500000</v>
      </c>
      <c r="X59" s="36"/>
      <c r="Y59" s="57">
        <f>Y46+Y49+Y50+Y58</f>
        <v>2012250</v>
      </c>
    </row>
    <row r="62" spans="1:25" ht="31.5" customHeight="1" x14ac:dyDescent="0.2">
      <c r="C62" s="59" t="s">
        <v>137</v>
      </c>
      <c r="D62" s="59"/>
      <c r="E62" s="59"/>
      <c r="F62" s="59"/>
      <c r="G62" s="59"/>
      <c r="H62" s="41"/>
    </row>
    <row r="63" spans="1:25" ht="31.5" customHeight="1" x14ac:dyDescent="0.2">
      <c r="C63" s="59" t="s">
        <v>138</v>
      </c>
      <c r="D63" s="59"/>
      <c r="E63" s="59"/>
      <c r="F63" s="59"/>
      <c r="G63" s="59"/>
      <c r="H63" s="41"/>
    </row>
    <row r="64" spans="1:25" ht="24.75" customHeight="1" x14ac:dyDescent="0.2">
      <c r="C64" s="59" t="s">
        <v>145</v>
      </c>
      <c r="D64" s="59"/>
      <c r="E64" s="59"/>
      <c r="F64" s="59"/>
      <c r="G64" s="59"/>
      <c r="H64" s="41"/>
    </row>
    <row r="65" spans="2:8" ht="22.5" customHeight="1" x14ac:dyDescent="0.2">
      <c r="C65" s="59" t="s">
        <v>146</v>
      </c>
      <c r="D65" s="59"/>
      <c r="E65" s="59"/>
      <c r="F65" s="59"/>
      <c r="G65" s="59"/>
      <c r="H65" s="41"/>
    </row>
    <row r="66" spans="2:8" ht="22.5" customHeight="1" x14ac:dyDescent="0.2">
      <c r="C66" s="59" t="s">
        <v>139</v>
      </c>
      <c r="D66" s="59"/>
      <c r="E66" s="59"/>
      <c r="F66" s="59"/>
      <c r="G66" s="59"/>
      <c r="H66" s="41"/>
    </row>
    <row r="67" spans="2:8" ht="24" customHeight="1" x14ac:dyDescent="0.2">
      <c r="C67" s="59" t="s">
        <v>140</v>
      </c>
      <c r="D67" s="59"/>
      <c r="E67" s="59"/>
      <c r="F67" s="59"/>
      <c r="G67" s="59"/>
      <c r="H67" s="41"/>
    </row>
    <row r="68" spans="2:8" ht="22.5" customHeight="1" x14ac:dyDescent="0.25">
      <c r="C68" s="60" t="s">
        <v>141</v>
      </c>
      <c r="D68" s="60"/>
      <c r="E68" s="60"/>
      <c r="F68" s="60"/>
      <c r="G68" s="60"/>
      <c r="H68" s="41"/>
    </row>
    <row r="69" spans="2:8" ht="14.25" x14ac:dyDescent="0.2">
      <c r="B69" s="24"/>
      <c r="C69" s="59" t="s">
        <v>142</v>
      </c>
      <c r="D69" s="59"/>
      <c r="E69" s="59"/>
      <c r="F69" s="59"/>
      <c r="G69" s="59"/>
    </row>
    <row r="70" spans="2:8" ht="27.75" customHeight="1" x14ac:dyDescent="0.2">
      <c r="B70" s="24"/>
      <c r="C70" s="59" t="s">
        <v>143</v>
      </c>
      <c r="D70" s="59"/>
      <c r="E70" s="59"/>
      <c r="F70" s="59"/>
      <c r="G70" s="59"/>
    </row>
    <row r="71" spans="2:8" ht="27" customHeight="1" x14ac:dyDescent="0.2">
      <c r="C71" s="59"/>
      <c r="D71" s="59"/>
      <c r="E71" s="59"/>
      <c r="F71" s="59"/>
      <c r="G71" s="59"/>
    </row>
    <row r="72" spans="2:8" ht="14.25" x14ac:dyDescent="0.2">
      <c r="C72" s="59" t="s">
        <v>144</v>
      </c>
      <c r="D72" s="59"/>
      <c r="E72" s="59"/>
      <c r="F72" s="59"/>
      <c r="G72" s="59"/>
    </row>
  </sheetData>
  <mergeCells count="33">
    <mergeCell ref="C72:G72"/>
    <mergeCell ref="P2:Q2"/>
    <mergeCell ref="R2:S2"/>
    <mergeCell ref="T2:U2"/>
    <mergeCell ref="V2:W2"/>
    <mergeCell ref="X2:Y2"/>
    <mergeCell ref="C1:D1"/>
    <mergeCell ref="J4:J59"/>
    <mergeCell ref="K4:K59"/>
    <mergeCell ref="L2:M2"/>
    <mergeCell ref="K2:K3"/>
    <mergeCell ref="J2:J3"/>
    <mergeCell ref="I2:I3"/>
    <mergeCell ref="H2:H3"/>
    <mergeCell ref="G2:G3"/>
    <mergeCell ref="F2:F3"/>
    <mergeCell ref="E2:E3"/>
    <mergeCell ref="D2:D3"/>
    <mergeCell ref="C2:C3"/>
    <mergeCell ref="I4:I59"/>
    <mergeCell ref="C62:G62"/>
    <mergeCell ref="C64:G64"/>
    <mergeCell ref="C65:G65"/>
    <mergeCell ref="C66:G66"/>
    <mergeCell ref="C67:G67"/>
    <mergeCell ref="C63:G63"/>
    <mergeCell ref="C70:G70"/>
    <mergeCell ref="C71:G71"/>
    <mergeCell ref="B2:B3"/>
    <mergeCell ref="A2:A3"/>
    <mergeCell ref="N2:O2"/>
    <mergeCell ref="C68:G68"/>
    <mergeCell ref="C69:G69"/>
  </mergeCells>
  <printOptions headings="1"/>
  <pageMargins left="0.23622047244094491" right="0.23622047244094491" top="0.74803149606299213" bottom="0.74803149606299213" header="0.31496062992125984" footer="0.31496062992125984"/>
  <pageSetup paperSize="9" scale="55" pageOrder="overThenDown" orientation="landscape" verticalDpi="0" r:id="rId1"/>
  <rowBreaks count="1" manualBreakCount="1">
    <brk id="32" max="25" man="1"/>
  </rowBreaks>
  <colBreaks count="3" manualBreakCount="3">
    <brk id="8" max="1048575" man="1"/>
    <brk id="15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2023-02-03T08:29:46Z</cp:lastPrinted>
  <dcterms:created xsi:type="dcterms:W3CDTF">2023-01-20T08:49:55Z</dcterms:created>
  <dcterms:modified xsi:type="dcterms:W3CDTF">2023-02-03T08:31:21Z</dcterms:modified>
</cp:coreProperties>
</file>